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表の仕組み" sheetId="1" r:id="rId4"/>
    <sheet name="サンプル" sheetId="2" r:id="rId5"/>
    <sheet name="決算" sheetId="3" r:id="rId6"/>
    <sheet name="1" sheetId="4" r:id="rId7"/>
    <sheet name="2" sheetId="5" r:id="rId8"/>
    <sheet name="3" sheetId="6" r:id="rId9"/>
    <sheet name="4" sheetId="7" r:id="rId10"/>
    <sheet name="5" sheetId="8" r:id="rId11"/>
    <sheet name="6" sheetId="9" r:id="rId12"/>
    <sheet name="7" sheetId="10" r:id="rId13"/>
    <sheet name="8" sheetId="11" r:id="rId14"/>
    <sheet name="9" sheetId="12" r:id="rId15"/>
    <sheet name="10" sheetId="13" r:id="rId16"/>
    <sheet name="11" sheetId="14" r:id="rId17"/>
    <sheet name="12" sheetId="15" r:id="rId18"/>
  </sheets>
</workbook>
</file>

<file path=xl/sharedStrings.xml><?xml version="1.0" encoding="utf-8"?>
<sst xmlns="http://schemas.openxmlformats.org/spreadsheetml/2006/main" uniqueCount="75">
  <si>
    <t>収入</t>
  </si>
  <si>
    <t>夫</t>
  </si>
  <si>
    <t>水道光熱費</t>
  </si>
  <si>
    <t>▽使用量</t>
  </si>
  <si>
    <t>（残業代）</t>
  </si>
  <si>
    <t>　├ 電気</t>
  </si>
  <si>
    <t>151kWh</t>
  </si>
  <si>
    <t>妻</t>
  </si>
  <si>
    <t>　├ ガス</t>
  </si>
  <si>
    <t>10.2m3</t>
  </si>
  <si>
    <t>雑収入</t>
  </si>
  <si>
    <t>　└ 水道</t>
  </si>
  <si>
    <t>貯金</t>
  </si>
  <si>
    <t>リピート</t>
  </si>
  <si>
    <t>▽詳細</t>
  </si>
  <si>
    <t>　├ iHerb</t>
  </si>
  <si>
    <t>支出</t>
  </si>
  <si>
    <t>固定費</t>
  </si>
  <si>
    <t>　├ ヘアカット</t>
  </si>
  <si>
    <t>妻、夫</t>
  </si>
  <si>
    <t>変動費</t>
  </si>
  <si>
    <t>　├ 基礎化粧品</t>
  </si>
  <si>
    <t>予算</t>
  </si>
  <si>
    <t>決算</t>
  </si>
  <si>
    <t>　└コンタクト</t>
  </si>
  <si>
    <t>液＋診察＋2箱</t>
  </si>
  <si>
    <t>住居費</t>
  </si>
  <si>
    <t>食費と日用品</t>
  </si>
  <si>
    <t>通信費</t>
  </si>
  <si>
    <t>▽日付</t>
  </si>
  <si>
    <t>▽カード</t>
  </si>
  <si>
    <t>▽現金</t>
  </si>
  <si>
    <t>レジャー</t>
  </si>
  <si>
    <t>1日〜7日</t>
  </si>
  <si>
    <t>ジム</t>
  </si>
  <si>
    <t>〜14日</t>
  </si>
  <si>
    <t>〜21日</t>
  </si>
  <si>
    <t>ふたりの取り分</t>
  </si>
  <si>
    <t>〜28日</t>
  </si>
  <si>
    <t>おつかれ費</t>
  </si>
  <si>
    <t>〜最終日</t>
  </si>
  <si>
    <t>ガソリン灯油</t>
  </si>
  <si>
    <t>特別費</t>
  </si>
  <si>
    <t>その他</t>
  </si>
  <si>
    <t>ヤクルト</t>
  </si>
  <si>
    <t>交際費</t>
  </si>
  <si>
    <t>退職用菓子</t>
  </si>
  <si>
    <t>医療費</t>
  </si>
  <si>
    <t>家電・家具</t>
  </si>
  <si>
    <t>圧力鍋</t>
  </si>
  <si>
    <t>イベント費</t>
  </si>
  <si>
    <t>枕</t>
  </si>
  <si>
    <t>いわき耐熱容器</t>
  </si>
  <si>
    <t>旅費</t>
  </si>
  <si>
    <t>衣類</t>
  </si>
  <si>
    <t>夫インナー</t>
  </si>
  <si>
    <t>UNIQLOスカートとマフラー</t>
  </si>
  <si>
    <t>夫仕事ズボン</t>
  </si>
  <si>
    <t xml:space="preserve">保険 税 NHK 車 </t>
  </si>
  <si>
    <t>無印良品週間</t>
  </si>
  <si>
    <t>お米</t>
  </si>
  <si>
    <t>電気</t>
  </si>
  <si>
    <t>ガス</t>
  </si>
  <si>
    <t>水道</t>
  </si>
  <si>
    <t>iherb</t>
  </si>
  <si>
    <t>ヘアカット</t>
  </si>
  <si>
    <t>基礎化粧品</t>
  </si>
  <si>
    <t>コンタクト</t>
  </si>
  <si>
    <t>夏B</t>
  </si>
  <si>
    <t>冬B</t>
  </si>
  <si>
    <t>合計</t>
  </si>
  <si>
    <t>預金</t>
  </si>
  <si>
    <t>ガソリンと灯油</t>
  </si>
  <si>
    <t>touvert</t>
  </si>
  <si>
    <t>memo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</si>
</sst>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[$¥-411]#,##0"/>
    <numFmt numFmtId="60" formatCode="0.0%"/>
    <numFmt numFmtId="61" formatCode="#,##0&quot; &quot;;&quot;-&quot;#,##0&quot; &quot;"/>
  </numFmts>
  <fonts count="52">
    <font>
      <sz val="10"/>
      <color indexed="8"/>
      <name val="ヒラギノ角ゴ ProN W3"/>
    </font>
    <font>
      <sz val="12"/>
      <color indexed="8"/>
      <name val="ヒラギノ角ゴ ProN W3"/>
    </font>
    <font>
      <sz val="25"/>
      <color indexed="8"/>
      <name val="筑紫A丸ゴシック レギュラー"/>
    </font>
    <font>
      <sz val="25"/>
      <color indexed="8"/>
      <name val="筑紫A丸ゴシック ボールド"/>
    </font>
    <font>
      <sz val="22"/>
      <color indexed="8"/>
      <name val="Avenir Next Regular"/>
    </font>
    <font>
      <sz val="12"/>
      <color indexed="9"/>
      <name val="ヒラギノ角ゴ ProN W3"/>
    </font>
    <font>
      <sz val="22"/>
      <color indexed="10"/>
      <name val="Avenir Next Regular"/>
    </font>
    <font>
      <sz val="24"/>
      <color indexed="8"/>
      <name val="Avenir Next Regular"/>
    </font>
    <font>
      <sz val="16"/>
      <color indexed="13"/>
      <name val="Avenir Next Regular"/>
    </font>
    <font>
      <sz val="24"/>
      <color indexed="15"/>
      <name val="Avenir Next Regular"/>
    </font>
    <font>
      <sz val="19"/>
      <color indexed="17"/>
      <name val="Avenir Next Regular"/>
    </font>
    <font>
      <sz val="24"/>
      <color indexed="17"/>
      <name val="Avenir Next Regular"/>
    </font>
    <font>
      <sz val="22"/>
      <color indexed="17"/>
      <name val="Avenir Next Regular"/>
    </font>
    <font>
      <sz val="19"/>
      <color indexed="19"/>
      <name val="Avenir Next Regular"/>
    </font>
    <font>
      <sz val="19"/>
      <color indexed="8"/>
      <name val="Avenir Next Regular"/>
    </font>
    <font>
      <sz val="15"/>
      <color indexed="20"/>
      <name val="Avenir Next Regular"/>
    </font>
    <font>
      <sz val="18"/>
      <color indexed="20"/>
      <name val="Avenir Next Regular"/>
    </font>
    <font>
      <sz val="17"/>
      <color indexed="17"/>
      <name val="Avenir Next Regular"/>
    </font>
    <font>
      <sz val="24"/>
      <color indexed="21"/>
      <name val="Avenir Next Regular"/>
    </font>
    <font>
      <sz val="18"/>
      <color indexed="23"/>
      <name val="Avenir Book"/>
    </font>
    <font>
      <b val="1"/>
      <sz val="24"/>
      <color indexed="24"/>
      <name val="Avenir Next Regular"/>
    </font>
    <font>
      <sz val="18"/>
      <color indexed="26"/>
      <name val="Avenir Next Regular"/>
    </font>
    <font>
      <sz val="24"/>
      <color indexed="27"/>
      <name val="Avenir Next Regular"/>
    </font>
    <font>
      <sz val="20"/>
      <color indexed="17"/>
      <name val="Avenir Next Regular"/>
    </font>
    <font>
      <sz val="18"/>
      <color indexed="17"/>
      <name val="Avenir Next Regular"/>
    </font>
    <font>
      <sz val="17"/>
      <color indexed="29"/>
      <name val="Avenir Next Regular"/>
    </font>
    <font>
      <sz val="21"/>
      <color indexed="29"/>
      <name val="Avenir Next Regular"/>
    </font>
    <font>
      <sz val="18"/>
      <color indexed="32"/>
      <name val="Avenir Next Regular"/>
    </font>
    <font>
      <sz val="21"/>
      <color indexed="32"/>
      <name val="Avenir Next Regular"/>
    </font>
    <font>
      <sz val="14"/>
      <color indexed="32"/>
      <name val="Avenir Next Regular"/>
    </font>
    <font>
      <sz val="19"/>
      <color indexed="17"/>
      <name val="筑紫A丸ゴシック レギュラー"/>
    </font>
    <font>
      <sz val="22"/>
      <color indexed="23"/>
      <name val="Avenir Next Regular"/>
    </font>
    <font>
      <sz val="22"/>
      <color indexed="34"/>
      <name val="Avenir Next Regular"/>
    </font>
    <font>
      <sz val="20"/>
      <color indexed="35"/>
      <name val="ヒラギノ角ゴ ProN W3"/>
    </font>
    <font>
      <sz val="11"/>
      <color indexed="8"/>
      <name val="ヒラギノ角ゴ ProN W3"/>
    </font>
    <font>
      <sz val="14"/>
      <color indexed="8"/>
      <name val="ヒラギノ角ゴ ProN W3"/>
    </font>
    <font>
      <sz val="11"/>
      <color indexed="38"/>
      <name val="ヒラギノ角ゴ ProN W3"/>
    </font>
    <font>
      <sz val="11"/>
      <color indexed="8"/>
      <name val="Avenir Next Regular"/>
    </font>
    <font>
      <sz val="10"/>
      <color indexed="8"/>
      <name val="Avenir Next Regular"/>
    </font>
    <font>
      <sz val="11"/>
      <color indexed="41"/>
      <name val="Avenir Next Regular"/>
    </font>
    <font>
      <sz val="10"/>
      <color indexed="41"/>
      <name val="ヒラギノ角ゴ ProN W3"/>
    </font>
    <font>
      <sz val="10"/>
      <color indexed="41"/>
      <name val="Avenir Next Regular"/>
    </font>
    <font>
      <sz val="11"/>
      <color indexed="21"/>
      <name val="Avenir Next Regular"/>
    </font>
    <font>
      <sz val="11"/>
      <color indexed="45"/>
      <name val="Avenir Next Regular"/>
    </font>
    <font>
      <sz val="11"/>
      <color indexed="13"/>
      <name val="Avenir Next Regular"/>
    </font>
    <font>
      <sz val="10"/>
      <color indexed="32"/>
      <name val="Avenir Next Regular"/>
    </font>
    <font>
      <sz val="9"/>
      <color indexed="32"/>
      <name val="Avenir Next Regular"/>
    </font>
    <font>
      <sz val="9"/>
      <color indexed="46"/>
      <name val="Avenir Next Regular"/>
    </font>
    <font>
      <sz val="11"/>
      <color indexed="32"/>
      <name val="Avenir Next Regular"/>
    </font>
    <font>
      <sz val="9"/>
      <color indexed="47"/>
      <name val="ヒラギノ角ゴ ProN W3"/>
    </font>
    <font>
      <sz val="10"/>
      <color indexed="32"/>
      <name val="ヒラギノ角ゴ ProN W3"/>
    </font>
    <font>
      <sz val="11"/>
      <color indexed="17"/>
      <name val="Avenir Next Regular"/>
    </font>
  </fonts>
  <fills count="13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6"/>
        <bgColor auto="1"/>
      </patternFill>
    </fill>
    <fill>
      <patternFill patternType="solid">
        <fgColor indexed="42"/>
        <bgColor auto="1"/>
      </patternFill>
    </fill>
    <fill>
      <patternFill patternType="solid">
        <fgColor indexed="43"/>
        <bgColor auto="1"/>
      </patternFill>
    </fill>
    <fill>
      <patternFill patternType="solid">
        <fgColor indexed="44"/>
        <bgColor auto="1"/>
      </patternFill>
    </fill>
    <fill>
      <patternFill patternType="solid">
        <fgColor indexed="49"/>
        <bgColor auto="1"/>
      </patternFill>
    </fill>
  </fills>
  <borders count="63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 style="thin">
        <color indexed="11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medium">
        <color indexed="1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6"/>
      </bottom>
      <diagonal/>
    </border>
    <border>
      <left style="thin">
        <color indexed="11"/>
      </left>
      <right>
        <color indexed="8"/>
      </right>
      <top style="thin">
        <color indexed="11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11"/>
      </top>
      <bottom>
        <color indexed="8"/>
      </bottom>
      <diagonal/>
    </border>
    <border>
      <left>
        <color indexed="8"/>
      </left>
      <right style="thin">
        <color indexed="11"/>
      </right>
      <top style="thin">
        <color indexed="11"/>
      </top>
      <bottom style="thin">
        <color indexed="16"/>
      </bottom>
      <diagonal/>
    </border>
    <border>
      <left style="thin">
        <color indexed="11"/>
      </left>
      <right style="medium">
        <color indexed="14"/>
      </right>
      <top>
        <color indexed="8"/>
      </top>
      <bottom>
        <color indexed="8"/>
      </bottom>
      <diagonal/>
    </border>
    <border>
      <left style="medium">
        <color indexed="14"/>
      </left>
      <right style="thin">
        <color indexed="11"/>
      </right>
      <top style="medium">
        <color indexed="1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14"/>
      </top>
      <bottom style="thin">
        <color indexed="11"/>
      </bottom>
      <diagonal/>
    </border>
    <border>
      <left style="thin">
        <color indexed="11"/>
      </left>
      <right style="medium">
        <color indexed="14"/>
      </right>
      <top style="medium">
        <color indexed="1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6"/>
      </top>
      <bottom style="thin">
        <color indexed="11"/>
      </bottom>
      <diagonal/>
    </border>
    <border>
      <left style="thin">
        <color indexed="11"/>
      </left>
      <right>
        <color indexed="8"/>
      </right>
      <top>
        <color indexed="8"/>
      </top>
      <bottom style="thin">
        <color indexed="11"/>
      </bottom>
      <diagonal/>
    </border>
    <border>
      <left>
        <color indexed="8"/>
      </left>
      <right style="thin">
        <color indexed="11"/>
      </right>
      <top style="thin">
        <color indexed="16"/>
      </top>
      <bottom style="thin">
        <color indexed="11"/>
      </bottom>
      <diagonal/>
    </border>
    <border>
      <left style="medium">
        <color indexed="1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1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>
        <color indexed="8"/>
      </right>
      <top style="thin">
        <color indexed="11"/>
      </top>
      <bottom style="thin">
        <color indexed="11"/>
      </bottom>
      <diagonal/>
    </border>
    <border>
      <left>
        <color indexed="8"/>
      </left>
      <right>
        <color indexed="8"/>
      </right>
      <top style="thin">
        <color indexed="11"/>
      </top>
      <bottom style="thin">
        <color indexed="11"/>
      </bottom>
      <diagonal/>
    </border>
    <border>
      <left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14"/>
      </left>
      <right style="thin">
        <color indexed="11"/>
      </right>
      <top style="thin">
        <color indexed="11"/>
      </top>
      <bottom style="medium">
        <color indexed="1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14"/>
      </bottom>
      <diagonal/>
    </border>
    <border>
      <left style="thin">
        <color indexed="11"/>
      </left>
      <right style="medium">
        <color indexed="14"/>
      </right>
      <top style="thin">
        <color indexed="11"/>
      </top>
      <bottom style="medium">
        <color indexed="14"/>
      </bottom>
      <diagonal/>
    </border>
    <border>
      <left style="thin">
        <color indexed="11"/>
      </left>
      <right style="hair">
        <color indexed="22"/>
      </right>
      <top style="thin">
        <color indexed="11"/>
      </top>
      <bottom style="thin">
        <color indexed="11"/>
      </bottom>
      <diagonal/>
    </border>
    <border>
      <left style="hair">
        <color indexed="22"/>
      </left>
      <right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thin">
        <color indexed="11"/>
      </left>
      <right style="thin">
        <color indexed="11"/>
      </right>
      <top>
        <color indexed="8"/>
      </top>
      <bottom>
        <color indexed="8"/>
      </bottom>
      <diagonal/>
    </border>
    <border>
      <left style="thin">
        <color indexed="11"/>
      </left>
      <right style="hair">
        <color indexed="31"/>
      </right>
      <top>
        <color indexed="8"/>
      </top>
      <bottom>
        <color indexed="8"/>
      </bottom>
      <diagonal/>
    </border>
    <border>
      <left style="hair">
        <color indexed="31"/>
      </left>
      <right>
        <color indexed="8"/>
      </right>
      <top style="thin">
        <color indexed="11"/>
      </top>
      <bottom style="thin">
        <color indexed="11"/>
      </bottom>
      <diagonal/>
    </border>
    <border>
      <left>
        <color indexed="8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thin">
        <color indexed="11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11"/>
      </right>
      <top>
        <color indexed="8"/>
      </top>
      <bottom>
        <color indexed="8"/>
      </bottom>
      <diagonal/>
    </border>
    <border>
      <left style="thin">
        <color indexed="11"/>
      </left>
      <right style="thin">
        <color indexed="11"/>
      </right>
      <top>
        <color indexed="8"/>
      </top>
      <bottom style="thin">
        <color indexed="11"/>
      </bottom>
      <diagonal/>
    </border>
    <border>
      <left>
        <color indexed="8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thin">
        <color indexed="37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thin">
        <color indexed="37"/>
      </left>
      <right style="medium">
        <color indexed="39"/>
      </right>
      <top style="thin">
        <color indexed="37"/>
      </top>
      <bottom style="thin">
        <color indexed="37"/>
      </bottom>
      <diagonal/>
    </border>
    <border>
      <left style="medium">
        <color indexed="39"/>
      </left>
      <right style="medium">
        <color indexed="39"/>
      </right>
      <top style="medium">
        <color indexed="39"/>
      </top>
      <bottom style="thin">
        <color indexed="37"/>
      </bottom>
      <diagonal/>
    </border>
    <border>
      <left style="medium">
        <color indexed="39"/>
      </left>
      <right>
        <color indexed="8"/>
      </right>
      <top>
        <color indexed="8"/>
      </top>
      <bottom>
        <color indexed="8"/>
      </bottom>
      <diagonal/>
    </border>
    <border>
      <left style="medium">
        <color indexed="39"/>
      </left>
      <right style="medium">
        <color indexed="39"/>
      </right>
      <top style="thin">
        <color indexed="37"/>
      </top>
      <bottom style="thin">
        <color indexed="37"/>
      </bottom>
      <diagonal/>
    </border>
    <border>
      <left style="thin">
        <color indexed="37"/>
      </left>
      <right style="thin">
        <color indexed="37"/>
      </right>
      <top style="thin">
        <color indexed="37"/>
      </top>
      <bottom style="thin">
        <color indexed="48"/>
      </bottom>
      <diagonal/>
    </border>
    <border>
      <left style="thin">
        <color indexed="37"/>
      </left>
      <right style="medium">
        <color indexed="39"/>
      </right>
      <top style="thin">
        <color indexed="37"/>
      </top>
      <bottom style="thin">
        <color indexed="48"/>
      </bottom>
      <diagonal/>
    </border>
    <border>
      <left style="medium">
        <color indexed="39"/>
      </left>
      <right style="medium">
        <color indexed="39"/>
      </right>
      <top style="thin">
        <color indexed="37"/>
      </top>
      <bottom style="thin">
        <color indexed="48"/>
      </bottom>
      <diagonal/>
    </border>
    <border>
      <left style="thin">
        <color indexed="48"/>
      </left>
      <right style="thin">
        <color indexed="11"/>
      </right>
      <top style="thin">
        <color indexed="4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48"/>
      </top>
      <bottom style="thin">
        <color indexed="11"/>
      </bottom>
      <diagonal/>
    </border>
    <border>
      <left style="thin">
        <color indexed="11"/>
      </left>
      <right style="thin">
        <color indexed="48"/>
      </right>
      <top style="thin">
        <color indexed="48"/>
      </top>
      <bottom style="thin">
        <color indexed="11"/>
      </bottom>
      <diagonal/>
    </border>
    <border>
      <left style="thin">
        <color indexed="48"/>
      </left>
      <right>
        <color indexed="8"/>
      </right>
      <top style="thin">
        <color indexed="48"/>
      </top>
      <bottom>
        <color indexed="8"/>
      </bottom>
      <diagonal/>
    </border>
    <border>
      <left>
        <color indexed="8"/>
      </left>
      <right style="medium">
        <color indexed="39"/>
      </right>
      <top style="thin">
        <color indexed="48"/>
      </top>
      <bottom>
        <color indexed="8"/>
      </bottom>
      <diagonal/>
    </border>
    <border>
      <left style="medium">
        <color indexed="39"/>
      </left>
      <right style="medium">
        <color indexed="39"/>
      </right>
      <top style="thin">
        <color indexed="48"/>
      </top>
      <bottom style="thin">
        <color indexed="11"/>
      </bottom>
      <diagonal/>
    </border>
    <border>
      <left style="thin">
        <color indexed="4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48"/>
      </right>
      <top style="thin">
        <color indexed="11"/>
      </top>
      <bottom style="thin">
        <color indexed="11"/>
      </bottom>
      <diagonal/>
    </border>
    <border>
      <left style="thin">
        <color indexed="4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medium">
        <color indexed="39"/>
      </right>
      <top>
        <color indexed="8"/>
      </top>
      <bottom>
        <color indexed="8"/>
      </bottom>
      <diagonal/>
    </border>
    <border>
      <left style="medium">
        <color indexed="39"/>
      </left>
      <right style="medium">
        <color indexed="39"/>
      </right>
      <top style="thin">
        <color indexed="11"/>
      </top>
      <bottom style="thin">
        <color indexed="11"/>
      </bottom>
      <diagonal/>
    </border>
    <border>
      <left style="thin">
        <color indexed="48"/>
      </left>
      <right style="thin">
        <color indexed="11"/>
      </right>
      <top style="thin">
        <color indexed="11"/>
      </top>
      <bottom style="thin">
        <color indexed="4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48"/>
      </bottom>
      <diagonal/>
    </border>
    <border>
      <left style="thin">
        <color indexed="11"/>
      </left>
      <right style="thin">
        <color indexed="48"/>
      </right>
      <top style="thin">
        <color indexed="11"/>
      </top>
      <bottom style="thin">
        <color indexed="48"/>
      </bottom>
      <diagonal/>
    </border>
    <border>
      <left style="medium">
        <color indexed="39"/>
      </left>
      <right style="medium">
        <color indexed="39"/>
      </right>
      <top style="thin">
        <color indexed="11"/>
      </top>
      <bottom style="thin">
        <color indexed="48"/>
      </bottom>
      <diagonal/>
    </border>
    <border>
      <left style="medium">
        <color indexed="39"/>
      </left>
      <right style="medium">
        <color indexed="39"/>
      </right>
      <top style="thin">
        <color indexed="11"/>
      </top>
      <bottom style="medium">
        <color indexed="39"/>
      </bottom>
      <diagonal/>
    </border>
    <border>
      <left style="thin">
        <color indexed="48"/>
      </left>
      <right style="thin">
        <color indexed="11"/>
      </right>
      <top style="thin">
        <color indexed="48"/>
      </top>
      <bottom style="thin">
        <color indexed="48"/>
      </bottom>
      <diagonal/>
    </border>
    <border>
      <left style="thin">
        <color indexed="11"/>
      </left>
      <right style="thin">
        <color indexed="11"/>
      </right>
      <top style="thin">
        <color indexed="48"/>
      </top>
      <bottom style="thin">
        <color indexed="48"/>
      </bottom>
      <diagonal/>
    </border>
    <border>
      <left style="thin">
        <color indexed="11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39"/>
      </left>
      <right style="medium">
        <color indexed="39"/>
      </right>
      <top style="medium">
        <color indexed="39"/>
      </top>
      <bottom style="medium">
        <color indexed="3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86">
    <xf numFmtId="0" fontId="0" applyNumberFormat="0" applyFont="1" applyFill="0" applyBorder="0" applyAlignment="1" applyProtection="0">
      <alignment vertical="top" wrapText="1"/>
    </xf>
    <xf numFmtId="0" fontId="4" applyNumberFormat="1" applyFont="1" applyFill="0" applyBorder="0" applyAlignment="1" applyProtection="0">
      <alignment vertical="top" wrapText="1"/>
    </xf>
    <xf numFmtId="0" fontId="6" borderId="1" applyNumberFormat="0" applyFont="1" applyFill="0" applyBorder="1" applyAlignment="1" applyProtection="0">
      <alignment horizontal="left" vertical="bottom" wrapText="1"/>
    </xf>
    <xf numFmtId="59" fontId="7" fillId="2" borderId="1" applyNumberFormat="1" applyFont="1" applyFill="1" applyBorder="1" applyAlignment="1" applyProtection="0">
      <alignment horizontal="center" vertical="center" wrapText="1"/>
    </xf>
    <xf numFmtId="0" fontId="8" fillId="2" borderId="1" applyNumberFormat="0" applyFont="1" applyFill="1" applyBorder="1" applyAlignment="1" applyProtection="0">
      <alignment horizontal="center" vertical="center" wrapText="1"/>
    </xf>
    <xf numFmtId="0" fontId="8" borderId="2" applyNumberFormat="0" applyFont="1" applyFill="0" applyBorder="1" applyAlignment="1" applyProtection="0">
      <alignment horizontal="center" vertical="center" wrapText="1"/>
    </xf>
    <xf numFmtId="0" fontId="8" fillId="2" borderId="3" applyNumberFormat="0" applyFont="1" applyFill="1" applyBorder="1" applyAlignment="1" applyProtection="0">
      <alignment horizontal="center" vertical="center" wrapText="1"/>
    </xf>
    <xf numFmtId="49" fontId="9" borderId="4" applyNumberFormat="1" applyFont="1" applyFill="0" applyBorder="1" applyAlignment="1" applyProtection="0">
      <alignment horizontal="center" vertical="center" wrapText="1"/>
    </xf>
    <xf numFmtId="49" fontId="10" borderId="5" applyNumberFormat="1" applyFont="1" applyFill="0" applyBorder="1" applyAlignment="1" applyProtection="0">
      <alignment horizontal="center" vertical="center" wrapText="1"/>
    </xf>
    <xf numFmtId="3" fontId="11" borderId="6" applyNumberFormat="1" applyFont="1" applyFill="0" applyBorder="1" applyAlignment="1" applyProtection="0">
      <alignment horizontal="center" vertical="center" wrapText="1"/>
    </xf>
    <xf numFmtId="59" fontId="12" fillId="3" borderId="7" applyNumberFormat="1" applyFont="1" applyFill="1" applyBorder="1" applyAlignment="1" applyProtection="0">
      <alignment horizontal="center" vertical="center" wrapText="1"/>
    </xf>
    <xf numFmtId="59" fontId="12" borderId="8" applyNumberFormat="1" applyFont="1" applyFill="0" applyBorder="1" applyAlignment="1" applyProtection="0">
      <alignment horizontal="center" vertical="center" wrapText="1"/>
    </xf>
    <xf numFmtId="49" fontId="13" borderId="9" applyNumberFormat="1" applyFont="1" applyFill="0" applyBorder="1" applyAlignment="1" applyProtection="0">
      <alignment vertical="center" wrapText="1"/>
    </xf>
    <xf numFmtId="49" fontId="10" borderId="10" applyNumberFormat="1" applyFont="1" applyFill="0" applyBorder="1" applyAlignment="1" applyProtection="0">
      <alignment horizontal="center" vertical="center" wrapText="1"/>
    </xf>
    <xf numFmtId="59" fontId="11" borderId="11" applyNumberFormat="1" applyFont="1" applyFill="0" applyBorder="1" applyAlignment="1" applyProtection="0">
      <alignment horizontal="center" vertical="center" wrapText="1"/>
    </xf>
    <xf numFmtId="0" fontId="14" borderId="12" applyNumberFormat="0" applyFont="1" applyFill="0" applyBorder="1" applyAlignment="1" applyProtection="0">
      <alignment vertical="center" wrapText="1"/>
    </xf>
    <xf numFmtId="49" fontId="15" borderId="13" applyNumberFormat="1" applyFont="1" applyFill="0" applyBorder="1" applyAlignment="1" applyProtection="0">
      <alignment horizontal="center" vertical="center" wrapText="1"/>
    </xf>
    <xf numFmtId="3" fontId="16" borderId="1" applyNumberFormat="1" applyFont="1" applyFill="0" applyBorder="1" applyAlignment="1" applyProtection="0">
      <alignment horizontal="center" vertical="center" wrapText="1"/>
    </xf>
    <xf numFmtId="0" fontId="4" borderId="14" applyNumberFormat="0" applyFont="1" applyFill="0" applyBorder="1" applyAlignment="1" applyProtection="0">
      <alignment vertical="top" wrapText="1"/>
    </xf>
    <xf numFmtId="0" fontId="4" borderId="8" applyNumberFormat="0" applyFont="1" applyFill="0" applyBorder="1" applyAlignment="1" applyProtection="0">
      <alignment vertical="top" wrapText="1"/>
    </xf>
    <xf numFmtId="49" fontId="17" borderId="15" applyNumberFormat="1" applyFont="1" applyFill="0" applyBorder="1" applyAlignment="1" applyProtection="0">
      <alignment vertical="center" wrapText="1"/>
    </xf>
    <xf numFmtId="49" fontId="12" borderId="16" applyNumberFormat="1" applyFont="1" applyFill="0" applyBorder="1" applyAlignment="1" applyProtection="0">
      <alignment horizontal="center" vertical="top" wrapText="1"/>
    </xf>
    <xf numFmtId="38" fontId="12" borderId="17" applyNumberFormat="1" applyFont="1" applyFill="0" applyBorder="1" applyAlignment="1" applyProtection="0">
      <alignment vertical="top" wrapText="1"/>
    </xf>
    <xf numFmtId="0" fontId="14" borderId="16" applyNumberFormat="0" applyFont="1" applyFill="0" applyBorder="1" applyAlignment="1" applyProtection="0">
      <alignment vertical="center" wrapText="1"/>
    </xf>
    <xf numFmtId="49" fontId="10" borderId="18" applyNumberFormat="1" applyFont="1" applyFill="0" applyBorder="1" applyAlignment="1" applyProtection="0">
      <alignment horizontal="center" vertical="center" wrapText="1"/>
    </xf>
    <xf numFmtId="3" fontId="11" borderId="19" applyNumberFormat="1" applyFont="1" applyFill="0" applyBorder="1" applyAlignment="1" applyProtection="0">
      <alignment horizontal="center" vertical="center" wrapText="1"/>
    </xf>
    <xf numFmtId="0" fontId="4" borderId="20" applyNumberFormat="0" applyFont="1" applyFill="0" applyBorder="1" applyAlignment="1" applyProtection="0">
      <alignment vertical="top" wrapText="1"/>
    </xf>
    <xf numFmtId="49" fontId="17" borderId="21" applyNumberFormat="1" applyFont="1" applyFill="0" applyBorder="1" applyAlignment="1" applyProtection="0">
      <alignment vertical="center" wrapText="1"/>
    </xf>
    <xf numFmtId="38" fontId="12" borderId="22" applyNumberFormat="1" applyFont="1" applyFill="0" applyBorder="1" applyAlignment="1" applyProtection="0">
      <alignment horizontal="center" vertical="top" wrapText="1"/>
    </xf>
    <xf numFmtId="38" fontId="12" borderId="23" applyNumberFormat="1" applyFont="1" applyFill="0" applyBorder="1" applyAlignment="1" applyProtection="0">
      <alignment vertical="top" wrapText="1"/>
    </xf>
    <xf numFmtId="49" fontId="18" borderId="24" applyNumberFormat="1" applyFont="1" applyFill="0" applyBorder="1" applyAlignment="1" applyProtection="0">
      <alignment horizontal="center" vertical="center" wrapText="1"/>
    </xf>
    <xf numFmtId="0" fontId="19" borderId="25" applyNumberFormat="0" applyFont="1" applyFill="0" applyBorder="1" applyAlignment="1" applyProtection="0">
      <alignment vertical="center" wrapText="1"/>
    </xf>
    <xf numFmtId="60" fontId="20" borderId="19" applyNumberFormat="1" applyFont="1" applyFill="0" applyBorder="1" applyAlignment="1" applyProtection="0">
      <alignment horizontal="center" vertical="center" wrapText="1"/>
    </xf>
    <xf numFmtId="59" fontId="12" fillId="4" borderId="20" applyNumberFormat="1" applyFont="1" applyFill="1" applyBorder="1" applyAlignment="1" applyProtection="0">
      <alignment horizontal="center" vertical="center" wrapText="1"/>
    </xf>
    <xf numFmtId="0" fontId="14" borderId="18" applyNumberFormat="0" applyFont="1" applyFill="0" applyBorder="1" applyAlignment="1" applyProtection="0">
      <alignment vertical="center" wrapText="1"/>
    </xf>
    <xf numFmtId="0" fontId="4" borderId="19" applyNumberFormat="0" applyFont="1" applyFill="0" applyBorder="1" applyAlignment="1" applyProtection="0">
      <alignment vertical="top" wrapText="1"/>
    </xf>
    <xf numFmtId="38" fontId="21" borderId="16" applyNumberFormat="1" applyFont="1" applyFill="0" applyBorder="1" applyAlignment="1" applyProtection="0">
      <alignment horizontal="left" vertical="center" wrapText="1"/>
    </xf>
    <xf numFmtId="49" fontId="22" borderId="16" applyNumberFormat="1" applyFont="1" applyFill="0" applyBorder="1" applyAlignment="1" applyProtection="0">
      <alignment horizontal="center" vertical="center" wrapText="1"/>
    </xf>
    <xf numFmtId="3" fontId="23" borderId="6" applyNumberFormat="1" applyFont="1" applyFill="0" applyBorder="1" applyAlignment="1" applyProtection="0">
      <alignment horizontal="center" vertical="center" wrapText="1"/>
    </xf>
    <xf numFmtId="59" fontId="12" fillId="5" borderId="20" applyNumberFormat="1" applyFont="1" applyFill="1" applyBorder="1" applyAlignment="1" applyProtection="0">
      <alignment horizontal="center" vertical="center" wrapText="1"/>
    </xf>
    <xf numFmtId="49" fontId="21" borderId="16" applyNumberFormat="1" applyFont="1" applyFill="0" applyBorder="1" applyAlignment="1" applyProtection="0">
      <alignment horizontal="left" vertical="center" wrapText="1"/>
    </xf>
    <xf numFmtId="0" fontId="14" borderId="26" applyNumberFormat="0" applyFont="1" applyFill="0" applyBorder="1" applyAlignment="1" applyProtection="0">
      <alignment vertical="center" wrapText="1"/>
    </xf>
    <xf numFmtId="49" fontId="10" borderId="13" applyNumberFormat="1" applyFont="1" applyFill="0" applyBorder="1" applyAlignment="1" applyProtection="0">
      <alignment horizontal="center" vertical="center" wrapText="1"/>
    </xf>
    <xf numFmtId="3" fontId="23" borderId="1" applyNumberFormat="1" applyFont="1" applyFill="0" applyBorder="1" applyAlignment="1" applyProtection="0">
      <alignment horizontal="center" vertical="center" wrapText="1"/>
    </xf>
    <xf numFmtId="0" fontId="14" borderId="27" applyNumberFormat="0" applyFont="1" applyFill="0" applyBorder="1" applyAlignment="1" applyProtection="0">
      <alignment vertical="center" wrapText="1"/>
    </xf>
    <xf numFmtId="49" fontId="24" borderId="18" applyNumberFormat="1" applyFont="1" applyFill="0" applyBorder="1" applyAlignment="1" applyProtection="0">
      <alignment vertical="center" wrapText="1"/>
    </xf>
    <xf numFmtId="49" fontId="25" borderId="19" applyNumberFormat="1" applyFont="1" applyFill="0" applyBorder="1" applyAlignment="1" applyProtection="0">
      <alignment horizontal="center" vertical="center" wrapText="1"/>
    </xf>
    <xf numFmtId="49" fontId="17" borderId="20" applyNumberFormat="1" applyFont="1" applyFill="0" applyBorder="1" applyAlignment="1" applyProtection="0">
      <alignment horizontal="center" vertical="center" wrapText="1"/>
    </xf>
    <xf numFmtId="0" fontId="17" borderId="8" applyNumberFormat="0" applyFont="1" applyFill="0" applyBorder="1" applyAlignment="1" applyProtection="0">
      <alignment horizontal="center" vertical="center" wrapText="1"/>
    </xf>
    <xf numFmtId="38" fontId="26" borderId="19" applyNumberFormat="1" applyFont="1" applyFill="0" applyBorder="1" applyAlignment="1" applyProtection="0">
      <alignment vertical="center" wrapText="1"/>
    </xf>
    <xf numFmtId="38" fontId="12" borderId="20" applyNumberFormat="1" applyFont="1" applyFill="0" applyBorder="1" applyAlignment="1" applyProtection="0">
      <alignment vertical="center" wrapText="1"/>
    </xf>
    <xf numFmtId="38" fontId="12" borderId="8" applyNumberFormat="1" applyFont="1" applyFill="0" applyBorder="1" applyAlignment="1" applyProtection="0">
      <alignment vertical="center" wrapText="1"/>
    </xf>
    <xf numFmtId="0" fontId="4" borderId="16" applyNumberFormat="0" applyFont="1" applyFill="0" applyBorder="1" applyAlignment="1" applyProtection="0">
      <alignment vertical="top" wrapText="1"/>
    </xf>
    <xf numFmtId="59" fontId="11" fillId="6" borderId="11" applyNumberFormat="1" applyFont="1" applyFill="1" applyBorder="1" applyAlignment="1" applyProtection="0">
      <alignment horizontal="center" vertical="center" wrapText="1"/>
    </xf>
    <xf numFmtId="49" fontId="10" borderId="15" applyNumberFormat="1" applyFont="1" applyFill="0" applyBorder="1" applyAlignment="1" applyProtection="0">
      <alignment horizontal="center" vertical="center" wrapText="1"/>
    </xf>
    <xf numFmtId="49" fontId="10" borderId="16" applyNumberFormat="1" applyFont="1" applyFill="0" applyBorder="1" applyAlignment="1" applyProtection="0">
      <alignment horizontal="center" vertical="center" wrapText="1"/>
    </xf>
    <xf numFmtId="49" fontId="10" borderId="17" applyNumberFormat="1" applyFont="1" applyFill="0" applyBorder="1" applyAlignment="1" applyProtection="0">
      <alignment horizontal="center" vertical="center" wrapText="1"/>
    </xf>
    <xf numFmtId="49" fontId="10" borderId="15" applyNumberFormat="1" applyFont="1" applyFill="0" applyBorder="1" applyAlignment="1" applyProtection="0">
      <alignment horizontal="right" vertical="center" wrapText="1"/>
    </xf>
    <xf numFmtId="38" fontId="12" borderId="16" applyNumberFormat="1" applyFont="1" applyFill="0" applyBorder="1" applyAlignment="1" applyProtection="0">
      <alignment vertical="top" wrapText="1"/>
    </xf>
    <xf numFmtId="0" fontId="14" borderId="28" applyNumberFormat="0" applyFont="1" applyFill="0" applyBorder="1" applyAlignment="1" applyProtection="0">
      <alignment vertical="center" wrapText="1"/>
    </xf>
    <xf numFmtId="49" fontId="24" borderId="29" applyNumberFormat="1" applyFont="1" applyFill="0" applyBorder="1" applyAlignment="1" applyProtection="0">
      <alignment vertical="center" wrapText="1"/>
    </xf>
    <xf numFmtId="49" fontId="10" borderId="21" applyNumberFormat="1" applyFont="1" applyFill="0" applyBorder="1" applyAlignment="1" applyProtection="0">
      <alignment vertical="center" wrapText="1"/>
    </xf>
    <xf numFmtId="38" fontId="4" borderId="22" applyNumberFormat="1" applyFont="1" applyFill="0" applyBorder="1" applyAlignment="1" applyProtection="0">
      <alignment vertical="top" wrapText="1"/>
    </xf>
    <xf numFmtId="38" fontId="12" borderId="17" applyNumberFormat="1" applyFont="1" applyFill="0" applyBorder="1" applyAlignment="1" applyProtection="0">
      <alignment vertical="center" wrapText="1"/>
    </xf>
    <xf numFmtId="59" fontId="11" fillId="6" borderId="17" applyNumberFormat="1" applyFont="1" applyFill="1" applyBorder="1" applyAlignment="1" applyProtection="0">
      <alignment horizontal="center" vertical="center" wrapText="1"/>
    </xf>
    <xf numFmtId="49" fontId="24" borderId="15" applyNumberFormat="1" applyFont="1" applyFill="0" applyBorder="1" applyAlignment="1" applyProtection="0">
      <alignment horizontal="right" vertical="center"/>
    </xf>
    <xf numFmtId="0" fontId="27" fillId="7" borderId="26" applyNumberFormat="0" applyFont="1" applyFill="1" applyBorder="1" applyAlignment="1" applyProtection="0">
      <alignment horizontal="right" vertical="center"/>
    </xf>
    <xf numFmtId="49" fontId="27" fillId="7" borderId="5" applyNumberFormat="1" applyFont="1" applyFill="1" applyBorder="1" applyAlignment="1" applyProtection="0">
      <alignment horizontal="left" vertical="center"/>
    </xf>
    <xf numFmtId="3" fontId="28" fillId="7" borderId="30" applyNumberFormat="1" applyFont="1" applyFill="1" applyBorder="1" applyAlignment="1" applyProtection="0">
      <alignment horizontal="right" vertical="center"/>
    </xf>
    <xf numFmtId="0" fontId="29" borderId="8" applyNumberFormat="0" applyFont="1" applyFill="0" applyBorder="1" applyAlignment="1" applyProtection="0">
      <alignment horizontal="right" vertical="center"/>
    </xf>
    <xf numFmtId="0" fontId="27" fillId="7" borderId="27" applyNumberFormat="0" applyFont="1" applyFill="1" applyBorder="1" applyAlignment="1" applyProtection="0">
      <alignment horizontal="right" vertical="center"/>
    </xf>
    <xf numFmtId="49" fontId="27" fillId="7" borderId="31" applyNumberFormat="1" applyFont="1" applyFill="1" applyBorder="1" applyAlignment="1" applyProtection="0">
      <alignment horizontal="left" vertical="center"/>
    </xf>
    <xf numFmtId="3" fontId="28" fillId="7" borderId="32" applyNumberFormat="1" applyFont="1" applyFill="1" applyBorder="1" applyAlignment="1" applyProtection="0">
      <alignment horizontal="right" vertical="center"/>
    </xf>
    <xf numFmtId="38" fontId="28" fillId="7" borderId="32" applyNumberFormat="1" applyFont="1" applyFill="1" applyBorder="1" applyAlignment="1" applyProtection="0">
      <alignment horizontal="right" vertical="center"/>
    </xf>
    <xf numFmtId="0" fontId="24" borderId="15" applyNumberFormat="0" applyFont="1" applyFill="0" applyBorder="1" applyAlignment="1" applyProtection="0">
      <alignment horizontal="right" vertical="center"/>
    </xf>
    <xf numFmtId="0" fontId="30" borderId="16" applyNumberFormat="0" applyFont="1" applyFill="0" applyBorder="1" applyAlignment="1" applyProtection="0">
      <alignment vertical="center" wrapText="1"/>
    </xf>
    <xf numFmtId="0" fontId="27" fillId="7" borderId="33" applyNumberFormat="0" applyFont="1" applyFill="1" applyBorder="1" applyAlignment="1" applyProtection="0">
      <alignment horizontal="right" vertical="center"/>
    </xf>
    <xf numFmtId="49" fontId="27" fillId="7" borderId="13" applyNumberFormat="1" applyFont="1" applyFill="1" applyBorder="1" applyAlignment="1" applyProtection="0">
      <alignment horizontal="left" vertical="center"/>
    </xf>
    <xf numFmtId="3" fontId="28" fillId="7" borderId="34" applyNumberFormat="1" applyFont="1" applyFill="1" applyBorder="1" applyAlignment="1" applyProtection="0">
      <alignment horizontal="right" vertical="center"/>
    </xf>
    <xf numFmtId="38" fontId="28" fillId="7" borderId="30" applyNumberFormat="1" applyFont="1" applyFill="1" applyBorder="1" applyAlignment="1" applyProtection="0">
      <alignment horizontal="right" vertical="center"/>
    </xf>
    <xf numFmtId="38" fontId="31" borderId="17" applyNumberFormat="1" applyFont="1" applyFill="0" applyBorder="1" applyAlignment="1" applyProtection="0">
      <alignment vertical="top" wrapText="1"/>
    </xf>
    <xf numFmtId="38" fontId="28" fillId="7" borderId="34" applyNumberFormat="1" applyFont="1" applyFill="1" applyBorder="1" applyAlignment="1" applyProtection="0">
      <alignment horizontal="right" vertical="center"/>
    </xf>
    <xf numFmtId="0" fontId="14" borderId="33" applyNumberFormat="0" applyFont="1" applyFill="0" applyBorder="1" applyAlignment="1" applyProtection="0">
      <alignment vertical="center" wrapText="1"/>
    </xf>
    <xf numFmtId="0" fontId="24" borderId="21" applyNumberFormat="0" applyFont="1" applyFill="0" applyBorder="1" applyAlignment="1" applyProtection="0">
      <alignment horizontal="right" vertical="center"/>
    </xf>
    <xf numFmtId="0" fontId="30" borderId="22" applyNumberFormat="0" applyFont="1" applyFill="0" applyBorder="1" applyAlignment="1" applyProtection="0">
      <alignment vertical="center" wrapText="1"/>
    </xf>
    <xf numFmtId="38" fontId="32" borderId="23" applyNumberFormat="1" applyFont="1" applyFill="0" applyBorder="1" applyAlignment="1" applyProtection="0">
      <alignment vertical="top" wrapText="1"/>
    </xf>
    <xf numFmtId="0" fontId="34" applyNumberFormat="1" applyFont="1" applyFill="0" applyBorder="0" applyAlignment="1" applyProtection="0">
      <alignment vertical="center"/>
    </xf>
    <xf numFmtId="0" fontId="34" fillId="8" borderId="35" applyNumberFormat="1" applyFont="1" applyFill="1" applyBorder="1" applyAlignment="1" applyProtection="0">
      <alignment horizontal="center" vertical="center"/>
    </xf>
    <xf numFmtId="49" fontId="36" fillId="8" borderId="35" applyNumberFormat="1" applyFont="1" applyFill="1" applyBorder="1" applyAlignment="1" applyProtection="0">
      <alignment horizontal="center" vertical="center"/>
    </xf>
    <xf numFmtId="49" fontId="36" fillId="8" borderId="36" applyNumberFormat="1" applyFont="1" applyFill="1" applyBorder="1" applyAlignment="1" applyProtection="0">
      <alignment horizontal="center" vertical="center"/>
    </xf>
    <xf numFmtId="49" fontId="34" fillId="8" borderId="37" applyNumberFormat="1" applyFont="1" applyFill="1" applyBorder="1" applyAlignment="1" applyProtection="0">
      <alignment horizontal="center" vertical="center"/>
    </xf>
    <xf numFmtId="0" fontId="34" borderId="38" applyNumberFormat="0" applyFont="1" applyFill="0" applyBorder="1" applyAlignment="1" applyProtection="0">
      <alignment horizontal="center" vertical="center"/>
    </xf>
    <xf numFmtId="49" fontId="34" borderId="35" applyNumberFormat="1" applyFont="1" applyFill="0" applyBorder="1" applyAlignment="1" applyProtection="0">
      <alignment vertical="center"/>
    </xf>
    <xf numFmtId="61" fontId="37" fillId="2" borderId="35" applyNumberFormat="1" applyFont="1" applyFill="1" applyBorder="1" applyAlignment="1" applyProtection="0">
      <alignment vertical="center"/>
    </xf>
    <xf numFmtId="61" fontId="38" fillId="2" borderId="35" applyNumberFormat="1" applyFont="1" applyFill="1" applyBorder="1" applyAlignment="1" applyProtection="0">
      <alignment vertical="center"/>
    </xf>
    <xf numFmtId="61" fontId="38" fillId="2" borderId="36" applyNumberFormat="1" applyFont="1" applyFill="1" applyBorder="1" applyAlignment="1" applyProtection="0">
      <alignment vertical="center"/>
    </xf>
    <xf numFmtId="61" fontId="37" fillId="2" borderId="39" applyNumberFormat="1" applyFont="1" applyFill="1" applyBorder="1" applyAlignment="1" applyProtection="0">
      <alignment vertical="center"/>
    </xf>
    <xf numFmtId="9" fontId="39" borderId="38" applyNumberFormat="1" applyFont="1" applyFill="0" applyBorder="1" applyAlignment="1" applyProtection="0">
      <alignment vertical="center"/>
    </xf>
    <xf numFmtId="49" fontId="40" borderId="35" applyNumberFormat="1" applyFont="1" applyFill="0" applyBorder="1" applyAlignment="1" applyProtection="0">
      <alignment horizontal="left" vertical="center"/>
    </xf>
    <xf numFmtId="61" fontId="39" fillId="2" borderId="35" applyNumberFormat="1" applyFont="1" applyFill="1" applyBorder="1" applyAlignment="1" applyProtection="0">
      <alignment vertical="center"/>
    </xf>
    <xf numFmtId="0" fontId="34" fillId="2" borderId="35" applyNumberFormat="0" applyFont="1" applyFill="1" applyBorder="1" applyAlignment="1" applyProtection="0">
      <alignment vertical="center"/>
    </xf>
    <xf numFmtId="61" fontId="41" fillId="2" borderId="36" applyNumberFormat="1" applyFont="1" applyFill="1" applyBorder="1" applyAlignment="1" applyProtection="0">
      <alignment vertical="center"/>
    </xf>
    <xf numFmtId="61" fontId="39" fillId="2" borderId="39" applyNumberFormat="1" applyFont="1" applyFill="1" applyBorder="1" applyAlignment="1" applyProtection="0">
      <alignment vertical="center"/>
    </xf>
    <xf numFmtId="0" fontId="34" borderId="38" applyNumberFormat="0" applyFont="1" applyFill="0" applyBorder="1" applyAlignment="1" applyProtection="0">
      <alignment vertical="center"/>
    </xf>
    <xf numFmtId="49" fontId="34" fillId="9" borderId="35" applyNumberFormat="1" applyFont="1" applyFill="1" applyBorder="1" applyAlignment="1" applyProtection="0">
      <alignment vertical="center"/>
    </xf>
    <xf numFmtId="61" fontId="37" fillId="9" borderId="35" applyNumberFormat="1" applyFont="1" applyFill="1" applyBorder="1" applyAlignment="1" applyProtection="0">
      <alignment vertical="center"/>
    </xf>
    <xf numFmtId="61" fontId="37" fillId="9" borderId="36" applyNumberFormat="1" applyFont="1" applyFill="1" applyBorder="1" applyAlignment="1" applyProtection="0">
      <alignment vertical="center"/>
    </xf>
    <xf numFmtId="61" fontId="37" fillId="9" borderId="39" applyNumberFormat="1" applyFont="1" applyFill="1" applyBorder="1" applyAlignment="1" applyProtection="0">
      <alignment vertical="center"/>
    </xf>
    <xf numFmtId="49" fontId="34" fillId="10" borderId="35" applyNumberFormat="1" applyFont="1" applyFill="1" applyBorder="1" applyAlignment="1" applyProtection="0">
      <alignment vertical="center"/>
    </xf>
    <xf numFmtId="61" fontId="37" fillId="10" borderId="35" applyNumberFormat="1" applyFont="1" applyFill="1" applyBorder="1" applyAlignment="1" applyProtection="0">
      <alignment vertical="center"/>
    </xf>
    <xf numFmtId="61" fontId="37" fillId="10" borderId="36" applyNumberFormat="1" applyFont="1" applyFill="1" applyBorder="1" applyAlignment="1" applyProtection="0">
      <alignment vertical="center"/>
    </xf>
    <xf numFmtId="9" fontId="42" borderId="38" applyNumberFormat="1" applyFont="1" applyFill="0" applyBorder="1" applyAlignment="1" applyProtection="0">
      <alignment vertical="center"/>
    </xf>
    <xf numFmtId="49" fontId="34" fillId="11" borderId="35" applyNumberFormat="1" applyFont="1" applyFill="1" applyBorder="1" applyAlignment="1" applyProtection="0">
      <alignment vertical="center"/>
    </xf>
    <xf numFmtId="61" fontId="37" fillId="11" borderId="35" applyNumberFormat="1" applyFont="1" applyFill="1" applyBorder="1" applyAlignment="1" applyProtection="0">
      <alignment vertical="center"/>
    </xf>
    <xf numFmtId="61" fontId="37" fillId="11" borderId="36" applyNumberFormat="1" applyFont="1" applyFill="1" applyBorder="1" applyAlignment="1" applyProtection="0">
      <alignment vertical="center"/>
    </xf>
    <xf numFmtId="61" fontId="37" fillId="11" borderId="39" applyNumberFormat="1" applyFont="1" applyFill="1" applyBorder="1" applyAlignment="1" applyProtection="0">
      <alignment vertical="center"/>
    </xf>
    <xf numFmtId="9" fontId="43" borderId="38" applyNumberFormat="1" applyFont="1" applyFill="0" applyBorder="1" applyAlignment="1" applyProtection="0">
      <alignment vertical="center"/>
    </xf>
    <xf numFmtId="49" fontId="0" borderId="35" applyNumberFormat="1" applyFont="1" applyFill="0" applyBorder="1" applyAlignment="1" applyProtection="0">
      <alignment vertical="center"/>
    </xf>
    <xf numFmtId="0" fontId="34" fillId="2" borderId="38" applyNumberFormat="0" applyFont="1" applyFill="1" applyBorder="1" applyAlignment="1" applyProtection="0">
      <alignment vertical="center"/>
    </xf>
    <xf numFmtId="38" fontId="37" fillId="2" borderId="35" applyNumberFormat="1" applyFont="1" applyFill="1" applyBorder="1" applyAlignment="1" applyProtection="0">
      <alignment vertical="center"/>
    </xf>
    <xf numFmtId="61" fontId="38" fillId="2" borderId="36" applyNumberFormat="1" applyFont="1" applyFill="1" applyBorder="1" applyAlignment="1" applyProtection="0">
      <alignment horizontal="center" vertical="center"/>
    </xf>
    <xf numFmtId="61" fontId="44" fillId="2" borderId="35" applyNumberFormat="1" applyFont="1" applyFill="1" applyBorder="1" applyAlignment="1" applyProtection="0">
      <alignment vertical="center"/>
    </xf>
    <xf numFmtId="49" fontId="45" fillId="7" borderId="35" applyNumberFormat="1" applyFont="1" applyFill="1" applyBorder="1" applyAlignment="1" applyProtection="0">
      <alignment horizontal="right" vertical="center"/>
    </xf>
    <xf numFmtId="61" fontId="46" fillId="7" borderId="35" applyNumberFormat="1" applyFont="1" applyFill="1" applyBorder="1" applyAlignment="1" applyProtection="0">
      <alignment vertical="center"/>
    </xf>
    <xf numFmtId="0" fontId="46" fillId="7" borderId="35" applyNumberFormat="0" applyFont="1" applyFill="1" applyBorder="1" applyAlignment="1" applyProtection="0">
      <alignment horizontal="right" vertical="center"/>
    </xf>
    <xf numFmtId="61" fontId="47" fillId="7" borderId="35" applyNumberFormat="1" applyFont="1" applyFill="1" applyBorder="1" applyAlignment="1" applyProtection="0">
      <alignment vertical="center"/>
    </xf>
    <xf numFmtId="61" fontId="45" fillId="7" borderId="35" applyNumberFormat="1" applyFont="1" applyFill="1" applyBorder="1" applyAlignment="1" applyProtection="0">
      <alignment vertical="center"/>
    </xf>
    <xf numFmtId="61" fontId="45" fillId="7" borderId="36" applyNumberFormat="1" applyFont="1" applyFill="1" applyBorder="1" applyAlignment="1" applyProtection="0">
      <alignment vertical="center"/>
    </xf>
    <xf numFmtId="61" fontId="48" fillId="7" borderId="39" applyNumberFormat="1" applyFont="1" applyFill="1" applyBorder="1" applyAlignment="1" applyProtection="0">
      <alignment vertical="center"/>
    </xf>
    <xf numFmtId="61" fontId="45" fillId="7" borderId="35" applyNumberFormat="1" applyFont="1" applyFill="1" applyBorder="1" applyAlignment="1" applyProtection="0">
      <alignment vertical="top"/>
    </xf>
    <xf numFmtId="61" fontId="45" fillId="7" borderId="36" applyNumberFormat="1" applyFont="1" applyFill="1" applyBorder="1" applyAlignment="1" applyProtection="0">
      <alignment vertical="top"/>
    </xf>
    <xf numFmtId="0" fontId="49" fillId="7" borderId="35" applyNumberFormat="0" applyFont="1" applyFill="1" applyBorder="1" applyAlignment="1" applyProtection="0">
      <alignment vertical="top"/>
    </xf>
    <xf numFmtId="0" fontId="49" fillId="7" borderId="36" applyNumberFormat="0" applyFont="1" applyFill="1" applyBorder="1" applyAlignment="1" applyProtection="0">
      <alignment vertical="top"/>
    </xf>
    <xf numFmtId="49" fontId="45" fillId="7" borderId="40" applyNumberFormat="1" applyFont="1" applyFill="1" applyBorder="1" applyAlignment="1" applyProtection="0">
      <alignment horizontal="right" vertical="center"/>
    </xf>
    <xf numFmtId="61" fontId="46" fillId="7" borderId="40" applyNumberFormat="1" applyFont="1" applyFill="1" applyBorder="1" applyAlignment="1" applyProtection="0">
      <alignment vertical="center"/>
    </xf>
    <xf numFmtId="61" fontId="46" fillId="7" borderId="40" applyNumberFormat="1" applyFont="1" applyFill="1" applyBorder="1" applyAlignment="1" applyProtection="0">
      <alignment vertical="top"/>
    </xf>
    <xf numFmtId="0" fontId="46" fillId="7" borderId="40" applyNumberFormat="0" applyFont="1" applyFill="1" applyBorder="1" applyAlignment="1" applyProtection="0">
      <alignment horizontal="right" vertical="center"/>
    </xf>
    <xf numFmtId="61" fontId="47" fillId="7" borderId="40" applyNumberFormat="1" applyFont="1" applyFill="1" applyBorder="1" applyAlignment="1" applyProtection="0">
      <alignment vertical="top"/>
    </xf>
    <xf numFmtId="0" fontId="49" fillId="7" borderId="40" applyNumberFormat="0" applyFont="1" applyFill="1" applyBorder="1" applyAlignment="1" applyProtection="0">
      <alignment vertical="top"/>
    </xf>
    <xf numFmtId="0" fontId="49" fillId="7" borderId="41" applyNumberFormat="0" applyFont="1" applyFill="1" applyBorder="1" applyAlignment="1" applyProtection="0">
      <alignment vertical="top"/>
    </xf>
    <xf numFmtId="61" fontId="48" fillId="7" borderId="42" applyNumberFormat="1" applyFont="1" applyFill="1" applyBorder="1" applyAlignment="1" applyProtection="0">
      <alignment vertical="center"/>
    </xf>
    <xf numFmtId="49" fontId="50" fillId="12" borderId="43" applyNumberFormat="1" applyFont="1" applyFill="1" applyBorder="1" applyAlignment="1" applyProtection="0">
      <alignment horizontal="center" vertical="center"/>
    </xf>
    <xf numFmtId="38" fontId="51" fillId="2" borderId="44" applyNumberFormat="1" applyFont="1" applyFill="1" applyBorder="1" applyAlignment="1" applyProtection="0">
      <alignment vertical="center"/>
    </xf>
    <xf numFmtId="38" fontId="37" fillId="2" borderId="45" applyNumberFormat="1" applyFont="1" applyFill="1" applyBorder="1" applyAlignment="1" applyProtection="0">
      <alignment vertical="center"/>
    </xf>
    <xf numFmtId="0" fontId="34" fillId="2" borderId="46" applyNumberFormat="0" applyFont="1" applyFill="1" applyBorder="1" applyAlignment="1" applyProtection="0">
      <alignment vertical="center"/>
    </xf>
    <xf numFmtId="0" fontId="34" fillId="2" borderId="47" applyNumberFormat="0" applyFont="1" applyFill="1" applyBorder="1" applyAlignment="1" applyProtection="0">
      <alignment vertical="center"/>
    </xf>
    <xf numFmtId="38" fontId="37" fillId="2" borderId="48" applyNumberFormat="1" applyFont="1" applyFill="1" applyBorder="1" applyAlignment="1" applyProtection="0">
      <alignment vertical="center"/>
    </xf>
    <xf numFmtId="49" fontId="50" fillId="12" borderId="49" applyNumberFormat="1" applyFont="1" applyFill="1" applyBorder="1" applyAlignment="1" applyProtection="0">
      <alignment horizontal="center" vertical="center"/>
    </xf>
    <xf numFmtId="38" fontId="51" fillId="2" borderId="16" applyNumberFormat="1" applyFont="1" applyFill="1" applyBorder="1" applyAlignment="1" applyProtection="0">
      <alignment vertical="center"/>
    </xf>
    <xf numFmtId="38" fontId="51" fillId="2" borderId="50" applyNumberFormat="1" applyFont="1" applyFill="1" applyBorder="1" applyAlignment="1" applyProtection="0">
      <alignment vertical="center"/>
    </xf>
    <xf numFmtId="0" fontId="34" fillId="2" borderId="51" applyNumberFormat="0" applyFont="1" applyFill="1" applyBorder="1" applyAlignment="1" applyProtection="0">
      <alignment vertical="center"/>
    </xf>
    <xf numFmtId="0" fontId="34" fillId="2" borderId="52" applyNumberFormat="0" applyFont="1" applyFill="1" applyBorder="1" applyAlignment="1" applyProtection="0">
      <alignment vertical="center"/>
    </xf>
    <xf numFmtId="38" fontId="37" fillId="2" borderId="53" applyNumberFormat="1" applyFont="1" applyFill="1" applyBorder="1" applyAlignment="1" applyProtection="0">
      <alignment vertical="center"/>
    </xf>
    <xf numFmtId="49" fontId="50" fillId="12" borderId="54" applyNumberFormat="1" applyFont="1" applyFill="1" applyBorder="1" applyAlignment="1" applyProtection="0">
      <alignment horizontal="center" vertical="center"/>
    </xf>
    <xf numFmtId="38" fontId="51" fillId="2" borderId="55" applyNumberFormat="1" applyFont="1" applyFill="1" applyBorder="1" applyAlignment="1" applyProtection="0">
      <alignment vertical="center"/>
    </xf>
    <xf numFmtId="38" fontId="51" fillId="2" borderId="56" applyNumberFormat="1" applyFont="1" applyFill="1" applyBorder="1" applyAlignment="1" applyProtection="0">
      <alignment vertical="center"/>
    </xf>
    <xf numFmtId="38" fontId="37" fillId="2" borderId="57" applyNumberFormat="1" applyFont="1" applyFill="1" applyBorder="1" applyAlignment="1" applyProtection="0">
      <alignment vertical="center"/>
    </xf>
    <xf numFmtId="61" fontId="37" fillId="2" borderId="44" applyNumberFormat="1" applyFont="1" applyFill="1" applyBorder="1" applyAlignment="1" applyProtection="0">
      <alignment vertical="center"/>
    </xf>
    <xf numFmtId="38" fontId="37" fillId="2" borderId="44" applyNumberFormat="1" applyFont="1" applyFill="1" applyBorder="1" applyAlignment="1" applyProtection="0">
      <alignment vertical="center"/>
    </xf>
    <xf numFmtId="61" fontId="37" fillId="2" borderId="45" applyNumberFormat="1" applyFont="1" applyFill="1" applyBorder="1" applyAlignment="1" applyProtection="0">
      <alignment vertical="center"/>
    </xf>
    <xf numFmtId="38" fontId="37" fillId="2" borderId="16" applyNumberFormat="1" applyFont="1" applyFill="1" applyBorder="1" applyAlignment="1" applyProtection="0">
      <alignment vertical="center"/>
    </xf>
    <xf numFmtId="61" fontId="37" fillId="2" borderId="16" applyNumberFormat="1" applyFont="1" applyFill="1" applyBorder="1" applyAlignment="1" applyProtection="0">
      <alignment vertical="center"/>
    </xf>
    <xf numFmtId="61" fontId="37" fillId="2" borderId="50" applyNumberFormat="1" applyFont="1" applyFill="1" applyBorder="1" applyAlignment="1" applyProtection="0">
      <alignment vertical="center"/>
    </xf>
    <xf numFmtId="61" fontId="37" fillId="2" borderId="16" applyNumberFormat="1" applyFont="1" applyFill="1" applyBorder="1" applyAlignment="1" applyProtection="0">
      <alignment horizontal="right" vertical="center"/>
    </xf>
    <xf numFmtId="61" fontId="37" fillId="2" borderId="55" applyNumberFormat="1" applyFont="1" applyFill="1" applyBorder="1" applyAlignment="1" applyProtection="0">
      <alignment vertical="center"/>
    </xf>
    <xf numFmtId="61" fontId="37" fillId="2" borderId="56" applyNumberFormat="1" applyFont="1" applyFill="1" applyBorder="1" applyAlignment="1" applyProtection="0">
      <alignment vertical="center"/>
    </xf>
    <xf numFmtId="38" fontId="37" fillId="2" borderId="58" applyNumberFormat="1" applyFont="1" applyFill="1" applyBorder="1" applyAlignment="1" applyProtection="0">
      <alignment vertical="center"/>
    </xf>
    <xf numFmtId="49" fontId="50" fillId="12" borderId="59" applyNumberFormat="1" applyFont="1" applyFill="1" applyBorder="1" applyAlignment="1" applyProtection="0">
      <alignment horizontal="center" vertical="center"/>
    </xf>
    <xf numFmtId="61" fontId="37" fillId="2" borderId="60" applyNumberFormat="1" applyFont="1" applyFill="1" applyBorder="1" applyAlignment="1" applyProtection="0">
      <alignment vertical="center"/>
    </xf>
    <xf numFmtId="61" fontId="37" fillId="2" borderId="61" applyNumberFormat="1" applyFont="1" applyFill="1" applyBorder="1" applyAlignment="1" applyProtection="0">
      <alignment vertical="center"/>
    </xf>
    <xf numFmtId="38" fontId="37" fillId="2" borderId="62" applyNumberFormat="1" applyFont="1" applyFill="1" applyBorder="1" applyAlignment="1" applyProtection="0">
      <alignment vertical="center"/>
    </xf>
    <xf numFmtId="0" fontId="4" applyNumberFormat="1" applyFont="1" applyFill="0" applyBorder="0" applyAlignment="1" applyProtection="0">
      <alignment vertical="top" wrapText="1"/>
    </xf>
    <xf numFmtId="0" fontId="12" borderId="16" applyNumberFormat="0" applyFont="1" applyFill="0" applyBorder="1" applyAlignment="1" applyProtection="0">
      <alignment horizontal="center" vertical="top" wrapText="1"/>
    </xf>
    <xf numFmtId="38" fontId="30" borderId="16" applyNumberFormat="1" applyFont="1" applyFill="0" applyBorder="1" applyAlignment="1" applyProtection="0">
      <alignment vertical="center" wrapText="1"/>
    </xf>
    <xf numFmtId="0" fontId="4" borderId="10" applyNumberFormat="0" applyFont="1" applyFill="0" applyBorder="1" applyAlignment="1" applyProtection="0">
      <alignment vertical="top" wrapText="1"/>
    </xf>
    <xf numFmtId="0" fontId="4" applyNumberFormat="1" applyFont="1" applyFill="0" applyBorder="0" applyAlignment="1" applyProtection="0">
      <alignment vertical="top" wrapText="1"/>
    </xf>
    <xf numFmtId="0" fontId="4" applyNumberFormat="1" applyFont="1" applyFill="0" applyBorder="0" applyAlignment="1" applyProtection="0">
      <alignment vertical="top" wrapText="1"/>
    </xf>
    <xf numFmtId="0" fontId="4" applyNumberFormat="1" applyFont="1" applyFill="0" applyBorder="0" applyAlignment="1" applyProtection="0">
      <alignment vertical="top" wrapText="1"/>
    </xf>
    <xf numFmtId="0" fontId="4" applyNumberFormat="1" applyFont="1" applyFill="0" applyBorder="0" applyAlignment="1" applyProtection="0">
      <alignment vertical="top" wrapText="1"/>
    </xf>
    <xf numFmtId="0" fontId="4" applyNumberFormat="1" applyFont="1" applyFill="0" applyBorder="0" applyAlignment="1" applyProtection="0">
      <alignment vertical="top" wrapText="1"/>
    </xf>
    <xf numFmtId="0" fontId="4" applyNumberFormat="1" applyFont="1" applyFill="0" applyBorder="0" applyAlignment="1" applyProtection="0">
      <alignment vertical="top" wrapText="1"/>
    </xf>
    <xf numFmtId="0" fontId="4" applyNumberFormat="1" applyFont="1" applyFill="0" applyBorder="0" applyAlignment="1" applyProtection="0">
      <alignment vertical="top" wrapText="1"/>
    </xf>
    <xf numFmtId="0" fontId="4" applyNumberFormat="1" applyFont="1" applyFill="0" applyBorder="0" applyAlignment="1" applyProtection="0">
      <alignment vertical="top" wrapText="1"/>
    </xf>
    <xf numFmtId="0" fontId="4" applyNumberFormat="1" applyFont="1" applyFill="0" applyBorder="0" applyAlignment="1" applyProtection="0">
      <alignment vertical="top" wrapText="1"/>
    </xf>
    <xf numFmtId="0" fontId="4" applyNumberFormat="1" applyFont="1" applyFill="0" applyBorder="0" applyAlignment="1" applyProtection="0">
      <alignment vertical="top" wrapText="1"/>
    </xf>
    <xf numFmtId="0" fontId="4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14040"/>
      <rgbColor rgb="ff212121"/>
      <rgbColor rgb="ffbfbfbf"/>
      <rgbColor rgb="ffffffff"/>
      <rgbColor rgb="ffff2600"/>
      <rgbColor rgb="ffffc2b4"/>
      <rgbColor rgb="ff76bb40"/>
      <rgbColor rgb="ffe7e7e7"/>
      <rgbColor rgb="ff424242"/>
      <rgbColor rgb="ffcde8b5"/>
      <rgbColor rgb="ffec9295"/>
      <rgbColor rgb="ff929292"/>
      <rgbColor rgb="ffff9300"/>
      <rgbColor rgb="ff5a5754"/>
      <rgbColor rgb="ff929000"/>
      <rgbColor rgb="ff858585"/>
      <rgbColor rgb="fffffbb9"/>
      <rgbColor rgb="ff919191"/>
      <rgbColor rgb="ffe22400"/>
      <rgbColor rgb="ffffe2d6"/>
      <rgbColor rgb="ffc0c0c0"/>
      <rgbColor rgb="ffffe2d6"/>
      <rgbColor rgb="ff515151"/>
      <rgbColor rgb="ff385623"/>
      <rgbColor rgb="ffecf4ec"/>
      <rgbColor rgb="ffff7d78"/>
      <rgbColor rgb="ff008e00"/>
      <rgbColor rgb="ffeaeaea"/>
      <rgbColor rgb="ffd4d4d4"/>
      <rgbColor rgb="ff4e8f00"/>
      <rgbColor rgb="ffd5d5d5"/>
      <rgbColor rgb="ffff0000"/>
      <rgbColor rgb="ff797979"/>
      <rgbColor rgb="ffe5eef3"/>
      <rgbColor rgb="fffefdd7"/>
      <rgbColor rgb="fffbe7ed"/>
      <rgbColor rgb="ff941100"/>
      <rgbColor rgb="ff942092"/>
      <rgbColor rgb="ff7030a0"/>
      <rgbColor rgb="ff7fc7a8"/>
      <rgbColor rgb="fff4f4f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94552</xdr:colOff>
      <xdr:row>7</xdr:row>
      <xdr:rowOff>35498</xdr:rowOff>
    </xdr:from>
    <xdr:to>
      <xdr:col>18</xdr:col>
      <xdr:colOff>232546</xdr:colOff>
      <xdr:row>60</xdr:row>
      <xdr:rowOff>56775</xdr:rowOff>
    </xdr:to>
    <xdr:pic>
      <xdr:nvPicPr>
        <xdr:cNvPr id="2" name="イメージ" descr="イメージ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94552" y="1191198"/>
          <a:ext cx="11567995" cy="877157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368257</xdr:colOff>
      <xdr:row>0</xdr:row>
      <xdr:rowOff>0</xdr:rowOff>
    </xdr:from>
    <xdr:to>
      <xdr:col>11</xdr:col>
      <xdr:colOff>422585</xdr:colOff>
      <xdr:row>6</xdr:row>
      <xdr:rowOff>64610</xdr:rowOff>
    </xdr:to>
    <xdr:sp>
      <xdr:nvSpPr>
        <xdr:cNvPr id="3" name="黒字の数字を自分で入力してください。…"/>
        <xdr:cNvSpPr txBox="1"/>
      </xdr:nvSpPr>
      <xdr:spPr>
        <a:xfrm>
          <a:off x="1003257" y="-64056"/>
          <a:ext cx="6404329" cy="1055212"/>
        </a:xfrm>
        <a:prstGeom prst="rect">
          <a:avLst/>
        </a:prstGeom>
        <a:noFill/>
        <a:ln w="9525" cap="flat">
          <a:solidFill>
            <a:srgbClr val="000000"/>
          </a:solidFill>
          <a:prstDash val="solid"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500" u="none">
              <a:solidFill>
                <a:srgbClr val="000000"/>
              </a:solidFill>
              <a:uFillTx/>
              <a:latin typeface="筑紫A丸ゴシック レギュラー"/>
              <a:ea typeface="筑紫A丸ゴシック レギュラー"/>
              <a:cs typeface="筑紫A丸ゴシック レギュラー"/>
              <a:sym typeface="筑紫A丸ゴシック レギュラー"/>
            </a:defRPr>
          </a:pPr>
          <a:r>
            <a:rPr b="0" baseline="0" cap="none" i="0" spc="0" strike="noStrike" sz="2500" u="none">
              <a:solidFill>
                <a:srgbClr val="000000"/>
              </a:solidFill>
              <a:uFillTx/>
              <a:latin typeface="筑紫A丸ゴシック レギュラー"/>
              <a:ea typeface="筑紫A丸ゴシック レギュラー"/>
              <a:cs typeface="筑紫A丸ゴシック レギュラー"/>
              <a:sym typeface="筑紫A丸ゴシック レギュラー"/>
            </a:rPr>
            <a:t>黒字の数字を自分で入力してください。</a:t>
          </a:r>
          <a:endParaRPr b="0" baseline="0" cap="none" i="0" spc="0" strike="noStrike" sz="2500" u="none">
            <a:solidFill>
              <a:srgbClr val="000000"/>
            </a:solidFill>
            <a:uFillTx/>
            <a:latin typeface="筑紫A丸ゴシック レギュラー"/>
            <a:ea typeface="筑紫A丸ゴシック レギュラー"/>
            <a:cs typeface="筑紫A丸ゴシック レギュラー"/>
            <a:sym typeface="筑紫A丸ゴシック レギュラー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500" u="none">
              <a:solidFill>
                <a:srgbClr val="000000"/>
              </a:solidFill>
              <a:uFillTx/>
              <a:latin typeface="筑紫A丸ゴシック レギュラー"/>
              <a:ea typeface="筑紫A丸ゴシック レギュラー"/>
              <a:cs typeface="筑紫A丸ゴシック レギュラー"/>
              <a:sym typeface="筑紫A丸ゴシック レギュラー"/>
            </a:defRPr>
          </a:pPr>
          <a:r>
            <a:rPr b="0" baseline="0" cap="none" i="0" spc="0" strike="noStrike" sz="2500" u="none">
              <a:solidFill>
                <a:srgbClr val="000000"/>
              </a:solidFill>
              <a:uFillTx/>
              <a:latin typeface="筑紫A丸ゴシック レギュラー"/>
              <a:ea typeface="筑紫A丸ゴシック レギュラー"/>
              <a:cs typeface="筑紫A丸ゴシック レギュラー"/>
              <a:sym typeface="筑紫A丸ゴシック レギュラー"/>
            </a:rPr>
            <a:t>赤字の数字は自動で入力されます。</a:t>
          </a:r>
        </a:p>
      </xdr:txBody>
    </xdr:sp>
    <xdr:clientData/>
  </xdr:twoCellAnchor>
  <xdr:twoCellAnchor>
    <xdr:from>
      <xdr:col>1</xdr:col>
      <xdr:colOff>368257</xdr:colOff>
      <xdr:row>59</xdr:row>
      <xdr:rowOff>153056</xdr:rowOff>
    </xdr:from>
    <xdr:to>
      <xdr:col>15</xdr:col>
      <xdr:colOff>366340</xdr:colOff>
      <xdr:row>66</xdr:row>
      <xdr:rowOff>52567</xdr:rowOff>
    </xdr:to>
    <xdr:sp>
      <xdr:nvSpPr>
        <xdr:cNvPr id="4" name="一ヶ月が終わったら、支出の決算列を決算シートにコピー＆数式の結果をペーストして決算シートを完成させます。"/>
        <xdr:cNvSpPr txBox="1"/>
      </xdr:nvSpPr>
      <xdr:spPr>
        <a:xfrm>
          <a:off x="1003257" y="9893956"/>
          <a:ext cx="8888084" cy="1055212"/>
        </a:xfrm>
        <a:prstGeom prst="rect">
          <a:avLst/>
        </a:prstGeom>
        <a:noFill/>
        <a:ln w="9525" cap="flat">
          <a:solidFill>
            <a:srgbClr val="000000"/>
          </a:solidFill>
          <a:prstDash val="solid"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500" u="none">
              <a:solidFill>
                <a:srgbClr val="000000"/>
              </a:solidFill>
              <a:uFillTx/>
              <a:latin typeface="筑紫A丸ゴシック レギュラー"/>
              <a:ea typeface="筑紫A丸ゴシック レギュラー"/>
              <a:cs typeface="筑紫A丸ゴシック レギュラー"/>
              <a:sym typeface="筑紫A丸ゴシック レギュラー"/>
            </a:defRPr>
          </a:pPr>
          <a:r>
            <a:rPr b="0" baseline="0" cap="none" i="0" spc="0" strike="noStrike" sz="2500" u="none">
              <a:solidFill>
                <a:srgbClr val="000000"/>
              </a:solidFill>
              <a:uFillTx/>
              <a:latin typeface="筑紫A丸ゴシック レギュラー"/>
              <a:ea typeface="筑紫A丸ゴシック レギュラー"/>
              <a:cs typeface="筑紫A丸ゴシック レギュラー"/>
              <a:sym typeface="筑紫A丸ゴシック レギュラー"/>
            </a:rPr>
            <a:t>一ヶ月が終わったら、支出の決算列を決算シートに</a:t>
          </a:r>
          <a:r>
            <a:rPr b="0" baseline="0" cap="none" i="0" spc="0" strike="noStrike" sz="2500" u="none">
              <a:solidFill>
                <a:srgbClr val="000000"/>
              </a:solidFill>
              <a:uFillTx/>
              <a:latin typeface="筑紫A丸ゴシック ボールド"/>
              <a:ea typeface="筑紫A丸ゴシック ボールド"/>
              <a:cs typeface="筑紫A丸ゴシック ボールド"/>
              <a:sym typeface="筑紫A丸ゴシック ボールド"/>
            </a:rPr>
            <a:t>コピー</a:t>
          </a:r>
          <a:r>
            <a:rPr b="0" baseline="0" cap="none" i="0" spc="0" strike="noStrike" sz="2500" u="none">
              <a:solidFill>
                <a:srgbClr val="000000"/>
              </a:solidFill>
              <a:uFillTx/>
              <a:latin typeface="筑紫A丸ゴシック レギュラー"/>
              <a:ea typeface="筑紫A丸ゴシック レギュラー"/>
              <a:cs typeface="筑紫A丸ゴシック レギュラー"/>
              <a:sym typeface="筑紫A丸ゴシック レギュラー"/>
            </a:rPr>
            <a:t>＆</a:t>
          </a:r>
          <a:r>
            <a:rPr b="0" baseline="0" cap="none" i="0" spc="0" strike="noStrike" sz="2500" u="none">
              <a:solidFill>
                <a:srgbClr val="000000"/>
              </a:solidFill>
              <a:uFillTx/>
              <a:latin typeface="筑紫A丸ゴシック ボールド"/>
              <a:ea typeface="筑紫A丸ゴシック ボールド"/>
              <a:cs typeface="筑紫A丸ゴシック ボールド"/>
              <a:sym typeface="筑紫A丸ゴシック ボールド"/>
            </a:rPr>
            <a:t>数式の結果をペースト</a:t>
          </a:r>
          <a:r>
            <a:rPr b="0" baseline="0" cap="none" i="0" spc="0" strike="noStrike" sz="2500" u="none">
              <a:solidFill>
                <a:srgbClr val="000000"/>
              </a:solidFill>
              <a:uFillTx/>
              <a:latin typeface="筑紫A丸ゴシック レギュラー"/>
              <a:ea typeface="筑紫A丸ゴシック レギュラー"/>
              <a:cs typeface="筑紫A丸ゴシック レギュラー"/>
              <a:sym typeface="筑紫A丸ゴシック レギュラー"/>
            </a:rPr>
            <a:t>して決算シートを完成させます。</a:t>
          </a:r>
        </a:p>
      </xdr:txBody>
    </xdr:sp>
    <xdr:clientData/>
  </xdr:twoCellAnchor>
</xdr:wsDr>
</file>

<file path=xl/drawings/drawing10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49577</xdr:colOff>
      <xdr:row>17</xdr:row>
      <xdr:rowOff>40975</xdr:rowOff>
    </xdr:from>
    <xdr:to>
      <xdr:col>7</xdr:col>
      <xdr:colOff>1951356</xdr:colOff>
      <xdr:row>17</xdr:row>
      <xdr:rowOff>449915</xdr:rowOff>
    </xdr:to>
    <xdr:sp>
      <xdr:nvSpPr>
        <xdr:cNvPr id="23" name="食日用品費 1ヶ月●万円！"/>
        <xdr:cNvSpPr txBox="1"/>
      </xdr:nvSpPr>
      <xdr:spPr>
        <a:xfrm>
          <a:off x="7606077" y="8711265"/>
          <a:ext cx="6016580" cy="408941"/>
        </a:xfrm>
        <a:prstGeom prst="rect">
          <a:avLst/>
        </a:prstGeom>
        <a:solidFill>
          <a:srgbClr val="FFFC79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584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defRPr>
          </a:pPr>
          <a:r>
            <a: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食日用品費　1ヶ月●万円！</a:t>
          </a:r>
        </a:p>
      </xdr:txBody>
    </xdr:sp>
    <xdr:clientData/>
  </xdr:twoCellAnchor>
</xdr:wsDr>
</file>

<file path=xl/drawings/drawing1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49577</xdr:colOff>
      <xdr:row>17</xdr:row>
      <xdr:rowOff>40975</xdr:rowOff>
    </xdr:from>
    <xdr:to>
      <xdr:col>7</xdr:col>
      <xdr:colOff>1951356</xdr:colOff>
      <xdr:row>17</xdr:row>
      <xdr:rowOff>449915</xdr:rowOff>
    </xdr:to>
    <xdr:sp>
      <xdr:nvSpPr>
        <xdr:cNvPr id="25" name="食日用品費 1ヶ月●万円！"/>
        <xdr:cNvSpPr txBox="1"/>
      </xdr:nvSpPr>
      <xdr:spPr>
        <a:xfrm>
          <a:off x="7606077" y="8711265"/>
          <a:ext cx="6016580" cy="408941"/>
        </a:xfrm>
        <a:prstGeom prst="rect">
          <a:avLst/>
        </a:prstGeom>
        <a:solidFill>
          <a:srgbClr val="FFFC79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584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defRPr>
          </a:pPr>
          <a:r>
            <a: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食日用品費　1ヶ月●万円！</a:t>
          </a:r>
        </a:p>
      </xdr:txBody>
    </xdr:sp>
    <xdr:clientData/>
  </xdr:twoCellAnchor>
</xdr:wsDr>
</file>

<file path=xl/drawings/drawing1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49577</xdr:colOff>
      <xdr:row>17</xdr:row>
      <xdr:rowOff>40975</xdr:rowOff>
    </xdr:from>
    <xdr:to>
      <xdr:col>7</xdr:col>
      <xdr:colOff>1951356</xdr:colOff>
      <xdr:row>17</xdr:row>
      <xdr:rowOff>449915</xdr:rowOff>
    </xdr:to>
    <xdr:sp>
      <xdr:nvSpPr>
        <xdr:cNvPr id="27" name="食日用品費 1ヶ月●万円！"/>
        <xdr:cNvSpPr txBox="1"/>
      </xdr:nvSpPr>
      <xdr:spPr>
        <a:xfrm>
          <a:off x="7606077" y="8711265"/>
          <a:ext cx="6016580" cy="408941"/>
        </a:xfrm>
        <a:prstGeom prst="rect">
          <a:avLst/>
        </a:prstGeom>
        <a:solidFill>
          <a:srgbClr val="FFFC79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584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defRPr>
          </a:pPr>
          <a:r>
            <a: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食日用品費　1ヶ月●万円！</a:t>
          </a:r>
        </a:p>
      </xdr:txBody>
    </xdr:sp>
    <xdr:clientData/>
  </xdr:twoCellAnchor>
</xdr:wsDr>
</file>

<file path=xl/drawings/drawing1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49577</xdr:colOff>
      <xdr:row>17</xdr:row>
      <xdr:rowOff>40975</xdr:rowOff>
    </xdr:from>
    <xdr:to>
      <xdr:col>7</xdr:col>
      <xdr:colOff>1951356</xdr:colOff>
      <xdr:row>17</xdr:row>
      <xdr:rowOff>449915</xdr:rowOff>
    </xdr:to>
    <xdr:sp>
      <xdr:nvSpPr>
        <xdr:cNvPr id="29" name="食日用品費 1ヶ月●万円！"/>
        <xdr:cNvSpPr txBox="1"/>
      </xdr:nvSpPr>
      <xdr:spPr>
        <a:xfrm>
          <a:off x="7606077" y="8711265"/>
          <a:ext cx="6016580" cy="408941"/>
        </a:xfrm>
        <a:prstGeom prst="rect">
          <a:avLst/>
        </a:prstGeom>
        <a:solidFill>
          <a:srgbClr val="FFFC79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584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defRPr>
          </a:pPr>
          <a:r>
            <a: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食日用品費　1ヶ月●万円！</a:t>
          </a:r>
        </a:p>
      </xdr:txBody>
    </xdr:sp>
    <xdr:clientData/>
  </xdr:twoCellAnchor>
</xdr:wsDr>
</file>

<file path=xl/drawings/drawing1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49577</xdr:colOff>
      <xdr:row>17</xdr:row>
      <xdr:rowOff>40975</xdr:rowOff>
    </xdr:from>
    <xdr:to>
      <xdr:col>7</xdr:col>
      <xdr:colOff>1951356</xdr:colOff>
      <xdr:row>17</xdr:row>
      <xdr:rowOff>449915</xdr:rowOff>
    </xdr:to>
    <xdr:sp>
      <xdr:nvSpPr>
        <xdr:cNvPr id="31" name="食日用品費 1ヶ月●万円！"/>
        <xdr:cNvSpPr txBox="1"/>
      </xdr:nvSpPr>
      <xdr:spPr>
        <a:xfrm>
          <a:off x="7606077" y="8711265"/>
          <a:ext cx="6016580" cy="408941"/>
        </a:xfrm>
        <a:prstGeom prst="rect">
          <a:avLst/>
        </a:prstGeom>
        <a:solidFill>
          <a:srgbClr val="FFFC79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584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defRPr>
          </a:pPr>
          <a:r>
            <a: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食日用品費　1ヶ月●万円！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49577</xdr:colOff>
      <xdr:row>17</xdr:row>
      <xdr:rowOff>40975</xdr:rowOff>
    </xdr:from>
    <xdr:to>
      <xdr:col>7</xdr:col>
      <xdr:colOff>1951356</xdr:colOff>
      <xdr:row>17</xdr:row>
      <xdr:rowOff>449915</xdr:rowOff>
    </xdr:to>
    <xdr:sp>
      <xdr:nvSpPr>
        <xdr:cNvPr id="6" name="食日用品費 1ヶ月3.3万円！"/>
        <xdr:cNvSpPr txBox="1"/>
      </xdr:nvSpPr>
      <xdr:spPr>
        <a:xfrm>
          <a:off x="7606077" y="8711265"/>
          <a:ext cx="6016580" cy="408941"/>
        </a:xfrm>
        <a:prstGeom prst="rect">
          <a:avLst/>
        </a:prstGeom>
        <a:solidFill>
          <a:srgbClr val="FFFC79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584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defRPr>
          </a:pPr>
          <a:r>
            <a: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食日用品費　1ヶ月3.3万円！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13123</xdr:colOff>
      <xdr:row>0</xdr:row>
      <xdr:rowOff>500220</xdr:rowOff>
    </xdr:to>
    <xdr:sp>
      <xdr:nvSpPr>
        <xdr:cNvPr id="7" name="サンプル：くま家の3月の家計簿です"/>
        <xdr:cNvSpPr txBox="1"/>
      </xdr:nvSpPr>
      <xdr:spPr>
        <a:xfrm>
          <a:off x="-14288" y="-250111"/>
          <a:ext cx="13741824" cy="500222"/>
        </a:xfrm>
        <a:prstGeom prst="rect">
          <a:avLst/>
        </a:prstGeom>
        <a:noFill/>
        <a:ln w="9525" cap="flat">
          <a:solidFill>
            <a:srgbClr val="000000"/>
          </a:solidFill>
          <a:prstDash val="solid"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500" u="none">
              <a:solidFill>
                <a:srgbClr val="000000"/>
              </a:solidFill>
              <a:uFillTx/>
              <a:latin typeface="筑紫A丸ゴシック レギュラー"/>
              <a:ea typeface="筑紫A丸ゴシック レギュラー"/>
              <a:cs typeface="筑紫A丸ゴシック レギュラー"/>
              <a:sym typeface="筑紫A丸ゴシック レギュラー"/>
            </a:defRPr>
          </a:pPr>
          <a:r>
            <a:rPr b="0" baseline="0" cap="none" i="0" spc="0" strike="noStrike" sz="2500" u="none">
              <a:solidFill>
                <a:srgbClr val="000000"/>
              </a:solidFill>
              <a:uFillTx/>
              <a:latin typeface="筑紫A丸ゴシック レギュラー"/>
              <a:ea typeface="筑紫A丸ゴシック レギュラー"/>
              <a:cs typeface="筑紫A丸ゴシック レギュラー"/>
              <a:sym typeface="筑紫A丸ゴシック レギュラー"/>
            </a:rPr>
            <a:t>サンプル：くま家の3月の家計簿です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49577</xdr:colOff>
      <xdr:row>17</xdr:row>
      <xdr:rowOff>40975</xdr:rowOff>
    </xdr:from>
    <xdr:to>
      <xdr:col>7</xdr:col>
      <xdr:colOff>1951356</xdr:colOff>
      <xdr:row>17</xdr:row>
      <xdr:rowOff>449915</xdr:rowOff>
    </xdr:to>
    <xdr:sp>
      <xdr:nvSpPr>
        <xdr:cNvPr id="9" name="食日用品費 1ヶ月●万円！"/>
        <xdr:cNvSpPr txBox="1"/>
      </xdr:nvSpPr>
      <xdr:spPr>
        <a:xfrm>
          <a:off x="7606077" y="8711265"/>
          <a:ext cx="6016580" cy="408941"/>
        </a:xfrm>
        <a:prstGeom prst="rect">
          <a:avLst/>
        </a:prstGeom>
        <a:solidFill>
          <a:srgbClr val="FFFC79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584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defRPr>
          </a:pPr>
          <a:r>
            <a: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食日用品費　1ヶ月●万円！</a:t>
          </a:r>
        </a:p>
      </xdr:txBody>
    </xdr:sp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49577</xdr:colOff>
      <xdr:row>17</xdr:row>
      <xdr:rowOff>40975</xdr:rowOff>
    </xdr:from>
    <xdr:to>
      <xdr:col>7</xdr:col>
      <xdr:colOff>1951356</xdr:colOff>
      <xdr:row>17</xdr:row>
      <xdr:rowOff>449915</xdr:rowOff>
    </xdr:to>
    <xdr:sp>
      <xdr:nvSpPr>
        <xdr:cNvPr id="11" name="食日用品費 1ヶ月●万円！"/>
        <xdr:cNvSpPr txBox="1"/>
      </xdr:nvSpPr>
      <xdr:spPr>
        <a:xfrm>
          <a:off x="7606077" y="8711265"/>
          <a:ext cx="6016580" cy="408941"/>
        </a:xfrm>
        <a:prstGeom prst="rect">
          <a:avLst/>
        </a:prstGeom>
        <a:solidFill>
          <a:srgbClr val="FFFC79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584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defRPr>
          </a:pPr>
          <a:r>
            <a: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食日用品費　1ヶ月●万円！</a:t>
          </a:r>
        </a:p>
      </xdr:txBody>
    </xdr:sp>
    <xdr:clientData/>
  </xdr:twoCellAnchor>
</xdr:wsDr>
</file>

<file path=xl/drawings/drawing5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49577</xdr:colOff>
      <xdr:row>17</xdr:row>
      <xdr:rowOff>40975</xdr:rowOff>
    </xdr:from>
    <xdr:to>
      <xdr:col>7</xdr:col>
      <xdr:colOff>1951356</xdr:colOff>
      <xdr:row>17</xdr:row>
      <xdr:rowOff>449915</xdr:rowOff>
    </xdr:to>
    <xdr:sp>
      <xdr:nvSpPr>
        <xdr:cNvPr id="13" name="食日用品費 1ヶ月●万円！"/>
        <xdr:cNvSpPr txBox="1"/>
      </xdr:nvSpPr>
      <xdr:spPr>
        <a:xfrm>
          <a:off x="7606077" y="8711265"/>
          <a:ext cx="6016580" cy="408941"/>
        </a:xfrm>
        <a:prstGeom prst="rect">
          <a:avLst/>
        </a:prstGeom>
        <a:solidFill>
          <a:srgbClr val="FFFC79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584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defRPr>
          </a:pPr>
          <a:r>
            <a: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食日用品費　1ヶ月●万円！</a:t>
          </a:r>
        </a:p>
      </xdr:txBody>
    </xdr:sp>
    <xdr:clientData/>
  </xdr:twoCellAnchor>
</xdr:wsDr>
</file>

<file path=xl/drawings/drawing6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49577</xdr:colOff>
      <xdr:row>17</xdr:row>
      <xdr:rowOff>40975</xdr:rowOff>
    </xdr:from>
    <xdr:to>
      <xdr:col>7</xdr:col>
      <xdr:colOff>1951356</xdr:colOff>
      <xdr:row>17</xdr:row>
      <xdr:rowOff>449915</xdr:rowOff>
    </xdr:to>
    <xdr:sp>
      <xdr:nvSpPr>
        <xdr:cNvPr id="15" name="食日用品費 1ヶ月●万円！"/>
        <xdr:cNvSpPr txBox="1"/>
      </xdr:nvSpPr>
      <xdr:spPr>
        <a:xfrm>
          <a:off x="7606077" y="8711265"/>
          <a:ext cx="6016580" cy="408941"/>
        </a:xfrm>
        <a:prstGeom prst="rect">
          <a:avLst/>
        </a:prstGeom>
        <a:solidFill>
          <a:srgbClr val="FFFC79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584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defRPr>
          </a:pPr>
          <a:r>
            <a: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食日用品費　1ヶ月●万円！</a:t>
          </a:r>
        </a:p>
      </xdr:txBody>
    </xdr:sp>
    <xdr:clientData/>
  </xdr:twoCellAnchor>
</xdr:wsDr>
</file>

<file path=xl/drawings/drawing7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49577</xdr:colOff>
      <xdr:row>17</xdr:row>
      <xdr:rowOff>40975</xdr:rowOff>
    </xdr:from>
    <xdr:to>
      <xdr:col>7</xdr:col>
      <xdr:colOff>1951356</xdr:colOff>
      <xdr:row>17</xdr:row>
      <xdr:rowOff>449915</xdr:rowOff>
    </xdr:to>
    <xdr:sp>
      <xdr:nvSpPr>
        <xdr:cNvPr id="17" name="食日用品費 1ヶ月●万円！"/>
        <xdr:cNvSpPr txBox="1"/>
      </xdr:nvSpPr>
      <xdr:spPr>
        <a:xfrm>
          <a:off x="7606077" y="8711265"/>
          <a:ext cx="6016580" cy="408941"/>
        </a:xfrm>
        <a:prstGeom prst="rect">
          <a:avLst/>
        </a:prstGeom>
        <a:solidFill>
          <a:srgbClr val="FFFC79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584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defRPr>
          </a:pPr>
          <a:r>
            <a: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食日用品費　1ヶ月●万円！</a:t>
          </a:r>
        </a:p>
      </xdr:txBody>
    </xdr:sp>
    <xdr:clientData/>
  </xdr:twoCellAnchor>
</xdr:wsDr>
</file>

<file path=xl/drawings/drawing8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49577</xdr:colOff>
      <xdr:row>17</xdr:row>
      <xdr:rowOff>40975</xdr:rowOff>
    </xdr:from>
    <xdr:to>
      <xdr:col>7</xdr:col>
      <xdr:colOff>1951356</xdr:colOff>
      <xdr:row>17</xdr:row>
      <xdr:rowOff>449915</xdr:rowOff>
    </xdr:to>
    <xdr:sp>
      <xdr:nvSpPr>
        <xdr:cNvPr id="19" name="食日用品費 1ヶ月●万円！"/>
        <xdr:cNvSpPr txBox="1"/>
      </xdr:nvSpPr>
      <xdr:spPr>
        <a:xfrm>
          <a:off x="7606077" y="8711265"/>
          <a:ext cx="6016580" cy="408941"/>
        </a:xfrm>
        <a:prstGeom prst="rect">
          <a:avLst/>
        </a:prstGeom>
        <a:solidFill>
          <a:srgbClr val="FFFC79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584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defRPr>
          </a:pPr>
          <a:r>
            <a: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食日用品費　1ヶ月●万円！</a:t>
          </a:r>
        </a:p>
      </xdr:txBody>
    </xdr:sp>
    <xdr:clientData/>
  </xdr:twoCellAnchor>
</xdr:wsDr>
</file>

<file path=xl/drawings/drawing9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49577</xdr:colOff>
      <xdr:row>17</xdr:row>
      <xdr:rowOff>40975</xdr:rowOff>
    </xdr:from>
    <xdr:to>
      <xdr:col>7</xdr:col>
      <xdr:colOff>1951356</xdr:colOff>
      <xdr:row>17</xdr:row>
      <xdr:rowOff>449915</xdr:rowOff>
    </xdr:to>
    <xdr:sp>
      <xdr:nvSpPr>
        <xdr:cNvPr id="21" name="食日用品費 1ヶ月●万円！"/>
        <xdr:cNvSpPr txBox="1"/>
      </xdr:nvSpPr>
      <xdr:spPr>
        <a:xfrm>
          <a:off x="7606077" y="8711265"/>
          <a:ext cx="6016580" cy="408941"/>
        </a:xfrm>
        <a:prstGeom prst="rect">
          <a:avLst/>
        </a:prstGeom>
        <a:solidFill>
          <a:srgbClr val="FFFC79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584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defRPr>
          </a:pPr>
          <a:r>
            <a:rPr b="0" baseline="0" cap="none" i="0" spc="0" strike="noStrike" sz="2000" u="none">
              <a:solidFill>
                <a:srgbClr val="008F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食日用品費　1ヶ月●万円！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9.xml"/></Relationships>
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0.xml"/></Relationships>
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1.xml"/></Relationships>
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2.xml"/></Relationships>
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3.xml"/></Relationships>
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4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</Relationships>
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</Relationships>
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7.xml"/></Relationships>
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8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workbookViewId="0" showGridLines="0" defaultGridColor="1"/>
  </sheetViews>
  <sheetFormatPr defaultColWidth="10" defaultRowHeight="13" customHeight="1" outlineLevelRow="0" outlineLevelCol="0"/>
  <cols>
    <col min="1" max="16384" width="10" customWidth="1"/>
  </cols>
  <sheetData/>
  <pageMargins left="1" right="1" top="1" bottom="1" header="0.25" footer="0.25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dimension ref="A1:H37"/>
  <sheetViews>
    <sheetView workbookViewId="0" showGridLines="0" defaultGridColor="1"/>
  </sheetViews>
  <sheetFormatPr defaultColWidth="43.2" defaultRowHeight="38.05" customHeight="1" outlineLevelRow="0" outlineLevelCol="0"/>
  <cols>
    <col min="1" max="1" width="29.9531" style="180" customWidth="1"/>
    <col min="2" max="2" width="27.1875" style="180" customWidth="1"/>
    <col min="3" max="3" width="25.7578" style="180" customWidth="1"/>
    <col min="4" max="4" width="24.7422" style="180" customWidth="1"/>
    <col min="5" max="5" width="11.1562" style="180" customWidth="1"/>
    <col min="6" max="8" width="32.3672" style="180" customWidth="1"/>
    <col min="9" max="16384" width="43.2109" style="180" customWidth="1"/>
  </cols>
  <sheetData>
    <row r="1" ht="42" customHeight="1">
      <c r="A1" s="2"/>
      <c r="B1" s="3"/>
      <c r="C1" s="3"/>
      <c r="D1" s="4"/>
      <c r="E1" s="5"/>
      <c r="F1" s="6"/>
      <c r="G1" s="6"/>
      <c r="H1" s="6"/>
    </row>
    <row r="2" ht="41.25" customHeight="1">
      <c r="A2" t="s" s="7">
        <v>0</v>
      </c>
      <c r="B2" t="s" s="8">
        <v>1</v>
      </c>
      <c r="C2" s="9"/>
      <c r="D2" s="10">
        <f>C2+C4+C5</f>
        <v>0</v>
      </c>
      <c r="E2" s="11"/>
      <c r="F2" t="s" s="12">
        <v>2</v>
      </c>
      <c r="G2" t="s" s="13">
        <v>3</v>
      </c>
      <c r="H2" s="14">
        <f>SUM(H3:H5)</f>
        <v>0</v>
      </c>
    </row>
    <row r="3" ht="41.25" customHeight="1">
      <c r="A3" s="15"/>
      <c r="B3" t="s" s="16">
        <v>4</v>
      </c>
      <c r="C3" s="17"/>
      <c r="D3" s="18"/>
      <c r="E3" s="19"/>
      <c r="F3" t="s" s="20">
        <v>5</v>
      </c>
      <c r="G3" s="172"/>
      <c r="H3" s="22"/>
    </row>
    <row r="4" ht="41.25" customHeight="1">
      <c r="A4" s="23"/>
      <c r="B4" t="s" s="24">
        <v>7</v>
      </c>
      <c r="C4" s="25"/>
      <c r="D4" s="26"/>
      <c r="E4" s="19"/>
      <c r="F4" t="s" s="20">
        <v>8</v>
      </c>
      <c r="G4" s="172"/>
      <c r="H4" s="22"/>
    </row>
    <row r="5" ht="41.25" customHeight="1">
      <c r="A5" s="23"/>
      <c r="B5" t="s" s="24">
        <v>10</v>
      </c>
      <c r="C5" s="25"/>
      <c r="D5" s="26"/>
      <c r="E5" s="19"/>
      <c r="F5" t="s" s="27">
        <v>11</v>
      </c>
      <c r="G5" s="28"/>
      <c r="H5" s="29"/>
    </row>
    <row r="6" ht="41.25" customHeight="1">
      <c r="A6" t="s" s="30">
        <v>12</v>
      </c>
      <c r="B6" s="31"/>
      <c r="C6" s="32">
        <f>D6/D2*100%</f>
      </c>
      <c r="D6" s="33">
        <f>D2-D8</f>
        <v>0</v>
      </c>
      <c r="E6" s="11"/>
      <c r="F6" t="s" s="12">
        <v>13</v>
      </c>
      <c r="G6" t="s" s="13">
        <v>14</v>
      </c>
      <c r="H6" s="14">
        <f>SUM(H7:H10)</f>
        <v>0</v>
      </c>
    </row>
    <row r="7" ht="41.25" customHeight="1">
      <c r="A7" s="23"/>
      <c r="B7" s="34"/>
      <c r="C7" s="35"/>
      <c r="D7" s="26"/>
      <c r="E7" s="11"/>
      <c r="F7" t="s" s="20">
        <v>15</v>
      </c>
      <c r="G7" s="75"/>
      <c r="H7" s="22"/>
    </row>
    <row r="8" ht="41.25" customHeight="1">
      <c r="A8" t="s" s="37">
        <v>16</v>
      </c>
      <c r="B8" t="s" s="8">
        <v>17</v>
      </c>
      <c r="C8" s="38">
        <f>D11+D12+D13+D14+D15+D16</f>
        <v>0</v>
      </c>
      <c r="D8" s="39">
        <f>SUM(C8:C9)</f>
        <v>0</v>
      </c>
      <c r="E8" s="11"/>
      <c r="F8" t="s" s="20">
        <v>18</v>
      </c>
      <c r="G8" s="75"/>
      <c r="H8" s="22"/>
    </row>
    <row r="9" ht="41.25" customHeight="1">
      <c r="A9" s="41"/>
      <c r="B9" t="s" s="42">
        <v>20</v>
      </c>
      <c r="C9" s="43">
        <f>D17+D18+D19+D20+D21</f>
        <v>0</v>
      </c>
      <c r="D9" s="26"/>
      <c r="E9" s="19"/>
      <c r="F9" t="s" s="20">
        <v>21</v>
      </c>
      <c r="G9" s="173"/>
      <c r="H9" s="22"/>
    </row>
    <row r="10" ht="39.1" customHeight="1">
      <c r="A10" s="44"/>
      <c r="B10" s="45"/>
      <c r="C10" t="s" s="46">
        <v>22</v>
      </c>
      <c r="D10" t="s" s="47">
        <v>23</v>
      </c>
      <c r="E10" s="48"/>
      <c r="F10" t="s" s="27">
        <v>24</v>
      </c>
      <c r="G10" s="84"/>
      <c r="H10" s="29"/>
    </row>
    <row r="11" ht="38.8" customHeight="1">
      <c r="A11" s="44"/>
      <c r="B11" t="s" s="45">
        <v>26</v>
      </c>
      <c r="C11" s="49"/>
      <c r="D11" s="50"/>
      <c r="E11" s="51"/>
      <c r="F11" t="s" s="12">
        <v>27</v>
      </c>
      <c r="G11" s="174"/>
      <c r="H11" s="53">
        <f>SUM(G13:H17)</f>
        <v>0</v>
      </c>
    </row>
    <row r="12" ht="38.8" customHeight="1">
      <c r="A12" s="44"/>
      <c r="B12" t="s" s="45">
        <v>28</v>
      </c>
      <c r="C12" s="49"/>
      <c r="D12" s="50"/>
      <c r="E12" s="51"/>
      <c r="F12" t="s" s="54">
        <v>29</v>
      </c>
      <c r="G12" t="s" s="55">
        <v>30</v>
      </c>
      <c r="H12" t="s" s="56">
        <v>31</v>
      </c>
    </row>
    <row r="13" ht="38.8" customHeight="1">
      <c r="A13" s="44"/>
      <c r="B13" t="s" s="45">
        <v>32</v>
      </c>
      <c r="C13" s="49"/>
      <c r="D13" s="50"/>
      <c r="E13" s="51"/>
      <c r="F13" t="s" s="57">
        <v>33</v>
      </c>
      <c r="G13" s="58"/>
      <c r="H13" s="22"/>
    </row>
    <row r="14" ht="38.8" customHeight="1">
      <c r="A14" s="44"/>
      <c r="B14" t="s" s="45">
        <v>34</v>
      </c>
      <c r="C14" s="49"/>
      <c r="D14" s="50"/>
      <c r="E14" s="51"/>
      <c r="F14" t="s" s="57">
        <v>35</v>
      </c>
      <c r="G14" s="58"/>
      <c r="H14" s="22"/>
    </row>
    <row r="15" ht="38.8" customHeight="1">
      <c r="A15" s="44"/>
      <c r="B15" t="s" s="45">
        <v>2</v>
      </c>
      <c r="C15" s="49"/>
      <c r="D15" s="50"/>
      <c r="E15" s="51"/>
      <c r="F15" t="s" s="57">
        <v>36</v>
      </c>
      <c r="G15" s="58"/>
      <c r="H15" s="22"/>
    </row>
    <row r="16" ht="38.8" customHeight="1">
      <c r="A16" s="44"/>
      <c r="B16" t="s" s="45">
        <v>37</v>
      </c>
      <c r="C16" s="49"/>
      <c r="D16" s="50"/>
      <c r="E16" s="51"/>
      <c r="F16" t="s" s="57">
        <v>38</v>
      </c>
      <c r="G16" s="58"/>
      <c r="H16" s="22"/>
    </row>
    <row r="17" ht="38.8" customHeight="1">
      <c r="A17" s="44"/>
      <c r="B17" t="s" s="45">
        <v>39</v>
      </c>
      <c r="C17" s="49">
        <f>C3*0.35</f>
        <v>0</v>
      </c>
      <c r="D17" s="50">
        <f>C17</f>
        <v>0</v>
      </c>
      <c r="E17" s="51"/>
      <c r="F17" t="s" s="57">
        <v>40</v>
      </c>
      <c r="G17" s="58"/>
      <c r="H17" s="22"/>
    </row>
    <row r="18" ht="38.8" customHeight="1">
      <c r="A18" s="59"/>
      <c r="B18" t="s" s="60">
        <v>41</v>
      </c>
      <c r="C18" s="49"/>
      <c r="D18" s="50"/>
      <c r="E18" s="51"/>
      <c r="F18" s="61"/>
      <c r="G18" s="62"/>
      <c r="H18" s="63"/>
    </row>
    <row r="19" ht="38.8" customHeight="1">
      <c r="A19" s="59"/>
      <c r="B19" t="s" s="60">
        <v>13</v>
      </c>
      <c r="C19" s="49"/>
      <c r="D19" s="50">
        <f>H6</f>
        <v>0</v>
      </c>
      <c r="E19" s="51"/>
      <c r="F19" t="s" s="12">
        <v>42</v>
      </c>
      <c r="G19" t="s" s="13">
        <v>14</v>
      </c>
      <c r="H19" s="64">
        <f>SUM(H20:H37)</f>
        <v>0</v>
      </c>
    </row>
    <row r="20" ht="38.8" customHeight="1">
      <c r="A20" s="59"/>
      <c r="B20" t="s" s="60">
        <v>27</v>
      </c>
      <c r="C20" s="49"/>
      <c r="D20" s="50">
        <f>H11</f>
        <v>0</v>
      </c>
      <c r="E20" s="51"/>
      <c r="F20" s="74"/>
      <c r="G20" s="75"/>
      <c r="H20" s="22"/>
    </row>
    <row r="21" ht="38.8" customHeight="1">
      <c r="A21" s="59"/>
      <c r="B21" t="s" s="60">
        <v>42</v>
      </c>
      <c r="C21" s="49"/>
      <c r="D21" s="50">
        <f>SUM(D22:D30)</f>
        <v>0</v>
      </c>
      <c r="E21" s="51"/>
      <c r="F21" s="74"/>
      <c r="G21" s="75"/>
      <c r="H21" s="22"/>
    </row>
    <row r="22" ht="37.25" customHeight="1">
      <c r="A22" s="44"/>
      <c r="B22" s="66"/>
      <c r="C22" t="s" s="67">
        <v>47</v>
      </c>
      <c r="D22" s="68">
        <f>SUMIF(F2:F37,"=医療費",H2:H37)</f>
        <v>0</v>
      </c>
      <c r="E22" s="69"/>
      <c r="F22" s="74"/>
      <c r="G22" s="75"/>
      <c r="H22" s="22"/>
    </row>
    <row r="23" ht="37.25" customHeight="1">
      <c r="A23" s="44"/>
      <c r="B23" s="70"/>
      <c r="C23" t="s" s="71">
        <v>50</v>
      </c>
      <c r="D23" s="72">
        <f>SUMIF(F2:F37,"=イベント費",H2:H37)</f>
        <v>0</v>
      </c>
      <c r="E23" s="69"/>
      <c r="F23" s="74"/>
      <c r="G23" s="75"/>
      <c r="H23" s="22"/>
    </row>
    <row r="24" ht="37.25" customHeight="1">
      <c r="A24" s="44"/>
      <c r="B24" s="70"/>
      <c r="C24" t="s" s="71">
        <v>45</v>
      </c>
      <c r="D24" s="72">
        <f>SUMIF(F2:F37,"=交際費",H2:H37)</f>
        <v>0</v>
      </c>
      <c r="E24" s="69"/>
      <c r="F24" s="74"/>
      <c r="G24" s="75"/>
      <c r="H24" s="22"/>
    </row>
    <row r="25" ht="37.25" customHeight="1">
      <c r="A25" s="44"/>
      <c r="B25" s="70"/>
      <c r="C25" t="s" s="71">
        <v>53</v>
      </c>
      <c r="D25" s="72">
        <f>SUMIF(F2:F37,"=旅費",H2:H37)</f>
        <v>0</v>
      </c>
      <c r="E25" s="69"/>
      <c r="F25" s="74"/>
      <c r="G25" s="75"/>
      <c r="H25" s="22"/>
    </row>
    <row r="26" ht="37.25" customHeight="1">
      <c r="A26" s="44"/>
      <c r="B26" s="70"/>
      <c r="C26" t="s" s="71">
        <v>54</v>
      </c>
      <c r="D26" s="72">
        <f>SUMIF(F2:F37,"=衣類",H2:H37)</f>
        <v>0</v>
      </c>
      <c r="E26" s="69"/>
      <c r="F26" s="74"/>
      <c r="G26" s="75"/>
      <c r="H26" s="22"/>
    </row>
    <row r="27" ht="37.25" customHeight="1">
      <c r="A27" s="44"/>
      <c r="B27" s="70"/>
      <c r="C27" t="s" s="71">
        <v>48</v>
      </c>
      <c r="D27" s="73">
        <f>SUMIF(F2:F37,"=家電・家具",H2:H37)</f>
        <v>0</v>
      </c>
      <c r="E27" s="69"/>
      <c r="F27" s="74"/>
      <c r="G27" s="75"/>
      <c r="H27" s="22"/>
    </row>
    <row r="28" ht="37.25" customHeight="1">
      <c r="A28" s="44"/>
      <c r="B28" s="70"/>
      <c r="C28" t="s" s="71">
        <v>58</v>
      </c>
      <c r="D28" s="72">
        <f>SUMIF(F2:F37,"=保険・税・車・NHK",H2:H37)</f>
        <v>0</v>
      </c>
      <c r="E28" s="69"/>
      <c r="F28" s="74"/>
      <c r="G28" s="75"/>
      <c r="H28" s="22"/>
    </row>
    <row r="29" ht="37.25" customHeight="1">
      <c r="A29" s="44"/>
      <c r="B29" s="70"/>
      <c r="C29" t="s" s="71">
        <v>60</v>
      </c>
      <c r="D29" s="72">
        <f>SUMIF(F2:F37,"=お米",H2:H37)</f>
        <v>0</v>
      </c>
      <c r="E29" s="69"/>
      <c r="F29" s="74"/>
      <c r="G29" s="75"/>
      <c r="H29" s="22"/>
    </row>
    <row r="30" ht="37.25" customHeight="1">
      <c r="A30" s="44"/>
      <c r="B30" s="76"/>
      <c r="C30" t="s" s="77">
        <v>43</v>
      </c>
      <c r="D30" s="78">
        <f>SUMIF(F2:F37,"=その他",H2:H37)</f>
        <v>0</v>
      </c>
      <c r="E30" s="69"/>
      <c r="F30" s="74"/>
      <c r="G30" s="75"/>
      <c r="H30" s="22"/>
    </row>
    <row r="31" ht="37.25" customHeight="1">
      <c r="A31" s="44"/>
      <c r="B31" s="66"/>
      <c r="C31" t="s" s="67">
        <v>61</v>
      </c>
      <c r="D31" s="79">
        <f>H3</f>
        <v>0</v>
      </c>
      <c r="E31" s="69"/>
      <c r="F31" s="74"/>
      <c r="G31" s="75"/>
      <c r="H31" s="22"/>
    </row>
    <row r="32" ht="37.25" customHeight="1">
      <c r="A32" s="44"/>
      <c r="B32" s="70"/>
      <c r="C32" t="s" s="71">
        <v>62</v>
      </c>
      <c r="D32" s="73">
        <f>H4</f>
        <v>0</v>
      </c>
      <c r="E32" s="69"/>
      <c r="F32" s="74"/>
      <c r="G32" s="75"/>
      <c r="H32" s="80"/>
    </row>
    <row r="33" ht="37.25" customHeight="1">
      <c r="A33" s="44"/>
      <c r="B33" s="76"/>
      <c r="C33" t="s" s="77">
        <v>63</v>
      </c>
      <c r="D33" s="81">
        <f>H5</f>
        <v>0</v>
      </c>
      <c r="E33" s="69"/>
      <c r="F33" s="74"/>
      <c r="G33" s="75"/>
      <c r="H33" s="80"/>
    </row>
    <row r="34" ht="37.25" customHeight="1">
      <c r="A34" s="44"/>
      <c r="B34" s="66"/>
      <c r="C34" t="s" s="67">
        <v>64</v>
      </c>
      <c r="D34" s="79">
        <f>H8</f>
        <v>0</v>
      </c>
      <c r="E34" s="69"/>
      <c r="F34" s="74"/>
      <c r="G34" s="75"/>
      <c r="H34" s="80"/>
    </row>
    <row r="35" ht="37.25" customHeight="1">
      <c r="A35" s="44"/>
      <c r="B35" s="70"/>
      <c r="C35" t="s" s="71">
        <v>65</v>
      </c>
      <c r="D35" s="73">
        <f>H9</f>
        <v>0</v>
      </c>
      <c r="E35" s="69"/>
      <c r="F35" s="74"/>
      <c r="G35" s="75"/>
      <c r="H35" s="80"/>
    </row>
    <row r="36" ht="37.25" customHeight="1">
      <c r="A36" s="44"/>
      <c r="B36" s="70"/>
      <c r="C36" t="s" s="71">
        <v>66</v>
      </c>
      <c r="D36" s="73">
        <f>H10</f>
        <v>0</v>
      </c>
      <c r="E36" s="69"/>
      <c r="F36" s="74"/>
      <c r="G36" s="75"/>
      <c r="H36" s="80"/>
    </row>
    <row r="37" ht="37.25" customHeight="1">
      <c r="A37" s="82"/>
      <c r="B37" s="76"/>
      <c r="C37" t="s" s="77">
        <v>67</v>
      </c>
      <c r="D37" s="78">
        <f>H10</f>
        <v>0</v>
      </c>
      <c r="E37" s="69"/>
      <c r="F37" s="83"/>
      <c r="G37" s="84"/>
      <c r="H37" s="85"/>
    </row>
  </sheetData>
  <mergeCells count="10">
    <mergeCell ref="A2:A5"/>
    <mergeCell ref="D2:D5"/>
    <mergeCell ref="D8:D9"/>
    <mergeCell ref="A8:A9"/>
    <mergeCell ref="E2:E5"/>
    <mergeCell ref="E8:E9"/>
    <mergeCell ref="A6:A7"/>
    <mergeCell ref="C6:C7"/>
    <mergeCell ref="B6:B7"/>
    <mergeCell ref="D6:D7"/>
  </mergeCells>
  <dataValidations count="1">
    <dataValidation type="list" allowBlank="1" showInputMessage="1" showErrorMessage="1" sqref="F20:F37">
      <formula1>",医療費,イベント費,交際費,旅費,衣類,家電・家具,保険・税・車・NHK,お米,その他"</formula1>
    </dataValidation>
  </dataValidation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H37"/>
  <sheetViews>
    <sheetView workbookViewId="0" showGridLines="0" defaultGridColor="1"/>
  </sheetViews>
  <sheetFormatPr defaultColWidth="43.2" defaultRowHeight="38.05" customHeight="1" outlineLevelRow="0" outlineLevelCol="0"/>
  <cols>
    <col min="1" max="1" width="29.9531" style="181" customWidth="1"/>
    <col min="2" max="2" width="27.1875" style="181" customWidth="1"/>
    <col min="3" max="3" width="25.7578" style="181" customWidth="1"/>
    <col min="4" max="4" width="24.7422" style="181" customWidth="1"/>
    <col min="5" max="5" width="11.1562" style="181" customWidth="1"/>
    <col min="6" max="8" width="32.3672" style="181" customWidth="1"/>
    <col min="9" max="16384" width="43.2109" style="181" customWidth="1"/>
  </cols>
  <sheetData>
    <row r="1" ht="42" customHeight="1">
      <c r="A1" s="2"/>
      <c r="B1" s="3"/>
      <c r="C1" s="3"/>
      <c r="D1" s="4"/>
      <c r="E1" s="5"/>
      <c r="F1" s="6"/>
      <c r="G1" s="6"/>
      <c r="H1" s="6"/>
    </row>
    <row r="2" ht="41.25" customHeight="1">
      <c r="A2" t="s" s="7">
        <v>0</v>
      </c>
      <c r="B2" t="s" s="8">
        <v>1</v>
      </c>
      <c r="C2" s="9"/>
      <c r="D2" s="10">
        <f>C2+C4+C5</f>
        <v>0</v>
      </c>
      <c r="E2" s="11"/>
      <c r="F2" t="s" s="12">
        <v>2</v>
      </c>
      <c r="G2" t="s" s="13">
        <v>3</v>
      </c>
      <c r="H2" s="14">
        <f>SUM(H3:H5)</f>
        <v>0</v>
      </c>
    </row>
    <row r="3" ht="41.25" customHeight="1">
      <c r="A3" s="15"/>
      <c r="B3" t="s" s="16">
        <v>4</v>
      </c>
      <c r="C3" s="17"/>
      <c r="D3" s="18"/>
      <c r="E3" s="19"/>
      <c r="F3" t="s" s="20">
        <v>5</v>
      </c>
      <c r="G3" s="172"/>
      <c r="H3" s="22"/>
    </row>
    <row r="4" ht="41.25" customHeight="1">
      <c r="A4" s="23"/>
      <c r="B4" t="s" s="24">
        <v>7</v>
      </c>
      <c r="C4" s="25"/>
      <c r="D4" s="26"/>
      <c r="E4" s="19"/>
      <c r="F4" t="s" s="20">
        <v>8</v>
      </c>
      <c r="G4" s="172"/>
      <c r="H4" s="22"/>
    </row>
    <row r="5" ht="41.25" customHeight="1">
      <c r="A5" s="23"/>
      <c r="B5" t="s" s="24">
        <v>10</v>
      </c>
      <c r="C5" s="25"/>
      <c r="D5" s="26"/>
      <c r="E5" s="19"/>
      <c r="F5" t="s" s="27">
        <v>11</v>
      </c>
      <c r="G5" s="28"/>
      <c r="H5" s="29"/>
    </row>
    <row r="6" ht="41.25" customHeight="1">
      <c r="A6" t="s" s="30">
        <v>12</v>
      </c>
      <c r="B6" s="31"/>
      <c r="C6" s="32">
        <f>D6/D2*100%</f>
      </c>
      <c r="D6" s="33">
        <f>D2-D8</f>
        <v>0</v>
      </c>
      <c r="E6" s="11"/>
      <c r="F6" t="s" s="12">
        <v>13</v>
      </c>
      <c r="G6" t="s" s="13">
        <v>14</v>
      </c>
      <c r="H6" s="14">
        <f>SUM(H7:H10)</f>
        <v>0</v>
      </c>
    </row>
    <row r="7" ht="41.25" customHeight="1">
      <c r="A7" s="23"/>
      <c r="B7" s="34"/>
      <c r="C7" s="35"/>
      <c r="D7" s="26"/>
      <c r="E7" s="11"/>
      <c r="F7" t="s" s="20">
        <v>15</v>
      </c>
      <c r="G7" s="75"/>
      <c r="H7" s="22"/>
    </row>
    <row r="8" ht="41.25" customHeight="1">
      <c r="A8" t="s" s="37">
        <v>16</v>
      </c>
      <c r="B8" t="s" s="8">
        <v>17</v>
      </c>
      <c r="C8" s="38">
        <f>D11+D12+D13+D14+D15+D16</f>
        <v>0</v>
      </c>
      <c r="D8" s="39">
        <f>SUM(C8:C9)</f>
        <v>0</v>
      </c>
      <c r="E8" s="11"/>
      <c r="F8" t="s" s="20">
        <v>18</v>
      </c>
      <c r="G8" s="75"/>
      <c r="H8" s="22"/>
    </row>
    <row r="9" ht="41.25" customHeight="1">
      <c r="A9" s="41"/>
      <c r="B9" t="s" s="42">
        <v>20</v>
      </c>
      <c r="C9" s="43">
        <f>D17+D18+D19+D20+D21</f>
        <v>0</v>
      </c>
      <c r="D9" s="26"/>
      <c r="E9" s="19"/>
      <c r="F9" t="s" s="20">
        <v>21</v>
      </c>
      <c r="G9" s="173"/>
      <c r="H9" s="22"/>
    </row>
    <row r="10" ht="39.1" customHeight="1">
      <c r="A10" s="44"/>
      <c r="B10" s="45"/>
      <c r="C10" t="s" s="46">
        <v>22</v>
      </c>
      <c r="D10" t="s" s="47">
        <v>23</v>
      </c>
      <c r="E10" s="48"/>
      <c r="F10" t="s" s="27">
        <v>24</v>
      </c>
      <c r="G10" s="84"/>
      <c r="H10" s="29"/>
    </row>
    <row r="11" ht="38.8" customHeight="1">
      <c r="A11" s="44"/>
      <c r="B11" t="s" s="45">
        <v>26</v>
      </c>
      <c r="C11" s="49"/>
      <c r="D11" s="50"/>
      <c r="E11" s="51"/>
      <c r="F11" t="s" s="12">
        <v>27</v>
      </c>
      <c r="G11" s="174"/>
      <c r="H11" s="53">
        <f>SUM(G13:H17)</f>
        <v>0</v>
      </c>
    </row>
    <row r="12" ht="38.8" customHeight="1">
      <c r="A12" s="44"/>
      <c r="B12" t="s" s="45">
        <v>28</v>
      </c>
      <c r="C12" s="49"/>
      <c r="D12" s="50"/>
      <c r="E12" s="51"/>
      <c r="F12" t="s" s="54">
        <v>29</v>
      </c>
      <c r="G12" t="s" s="55">
        <v>30</v>
      </c>
      <c r="H12" t="s" s="56">
        <v>31</v>
      </c>
    </row>
    <row r="13" ht="38.8" customHeight="1">
      <c r="A13" s="44"/>
      <c r="B13" t="s" s="45">
        <v>32</v>
      </c>
      <c r="C13" s="49"/>
      <c r="D13" s="50"/>
      <c r="E13" s="51"/>
      <c r="F13" t="s" s="57">
        <v>33</v>
      </c>
      <c r="G13" s="58"/>
      <c r="H13" s="22"/>
    </row>
    <row r="14" ht="38.8" customHeight="1">
      <c r="A14" s="44"/>
      <c r="B14" t="s" s="45">
        <v>34</v>
      </c>
      <c r="C14" s="49"/>
      <c r="D14" s="50"/>
      <c r="E14" s="51"/>
      <c r="F14" t="s" s="57">
        <v>35</v>
      </c>
      <c r="G14" s="58"/>
      <c r="H14" s="22"/>
    </row>
    <row r="15" ht="38.8" customHeight="1">
      <c r="A15" s="44"/>
      <c r="B15" t="s" s="45">
        <v>2</v>
      </c>
      <c r="C15" s="49"/>
      <c r="D15" s="50"/>
      <c r="E15" s="51"/>
      <c r="F15" t="s" s="57">
        <v>36</v>
      </c>
      <c r="G15" s="58"/>
      <c r="H15" s="22"/>
    </row>
    <row r="16" ht="38.8" customHeight="1">
      <c r="A16" s="44"/>
      <c r="B16" t="s" s="45">
        <v>37</v>
      </c>
      <c r="C16" s="49"/>
      <c r="D16" s="50"/>
      <c r="E16" s="51"/>
      <c r="F16" t="s" s="57">
        <v>38</v>
      </c>
      <c r="G16" s="58"/>
      <c r="H16" s="22"/>
    </row>
    <row r="17" ht="38.8" customHeight="1">
      <c r="A17" s="44"/>
      <c r="B17" t="s" s="45">
        <v>39</v>
      </c>
      <c r="C17" s="49">
        <f>C3*0.35</f>
        <v>0</v>
      </c>
      <c r="D17" s="50">
        <f>C17</f>
        <v>0</v>
      </c>
      <c r="E17" s="51"/>
      <c r="F17" t="s" s="57">
        <v>40</v>
      </c>
      <c r="G17" s="58"/>
      <c r="H17" s="22"/>
    </row>
    <row r="18" ht="38.8" customHeight="1">
      <c r="A18" s="59"/>
      <c r="B18" t="s" s="60">
        <v>41</v>
      </c>
      <c r="C18" s="49"/>
      <c r="D18" s="50"/>
      <c r="E18" s="51"/>
      <c r="F18" s="61"/>
      <c r="G18" s="62"/>
      <c r="H18" s="63"/>
    </row>
    <row r="19" ht="38.8" customHeight="1">
      <c r="A19" s="59"/>
      <c r="B19" t="s" s="60">
        <v>13</v>
      </c>
      <c r="C19" s="49"/>
      <c r="D19" s="50">
        <f>H6</f>
        <v>0</v>
      </c>
      <c r="E19" s="51"/>
      <c r="F19" t="s" s="12">
        <v>42</v>
      </c>
      <c r="G19" t="s" s="13">
        <v>14</v>
      </c>
      <c r="H19" s="64">
        <f>SUM(H20:H37)</f>
        <v>0</v>
      </c>
    </row>
    <row r="20" ht="38.8" customHeight="1">
      <c r="A20" s="59"/>
      <c r="B20" t="s" s="60">
        <v>27</v>
      </c>
      <c r="C20" s="49"/>
      <c r="D20" s="50">
        <f>H11</f>
        <v>0</v>
      </c>
      <c r="E20" s="51"/>
      <c r="F20" s="74"/>
      <c r="G20" s="75"/>
      <c r="H20" s="22"/>
    </row>
    <row r="21" ht="38.8" customHeight="1">
      <c r="A21" s="59"/>
      <c r="B21" t="s" s="60">
        <v>42</v>
      </c>
      <c r="C21" s="49"/>
      <c r="D21" s="50">
        <f>SUM(D22:D30)</f>
        <v>0</v>
      </c>
      <c r="E21" s="51"/>
      <c r="F21" s="74"/>
      <c r="G21" s="75"/>
      <c r="H21" s="22"/>
    </row>
    <row r="22" ht="37.25" customHeight="1">
      <c r="A22" s="44"/>
      <c r="B22" s="66"/>
      <c r="C22" t="s" s="67">
        <v>47</v>
      </c>
      <c r="D22" s="68">
        <f>SUMIF(F2:F37,"=医療費",H2:H37)</f>
        <v>0</v>
      </c>
      <c r="E22" s="69"/>
      <c r="F22" s="74"/>
      <c r="G22" s="75"/>
      <c r="H22" s="22"/>
    </row>
    <row r="23" ht="37.25" customHeight="1">
      <c r="A23" s="44"/>
      <c r="B23" s="70"/>
      <c r="C23" t="s" s="71">
        <v>50</v>
      </c>
      <c r="D23" s="72">
        <f>SUMIF(F2:F37,"=イベント費",H2:H37)</f>
        <v>0</v>
      </c>
      <c r="E23" s="69"/>
      <c r="F23" s="74"/>
      <c r="G23" s="75"/>
      <c r="H23" s="22"/>
    </row>
    <row r="24" ht="37.25" customHeight="1">
      <c r="A24" s="44"/>
      <c r="B24" s="70"/>
      <c r="C24" t="s" s="71">
        <v>45</v>
      </c>
      <c r="D24" s="72">
        <f>SUMIF(F2:F37,"=交際費",H2:H37)</f>
        <v>0</v>
      </c>
      <c r="E24" s="69"/>
      <c r="F24" s="74"/>
      <c r="G24" s="75"/>
      <c r="H24" s="22"/>
    </row>
    <row r="25" ht="37.25" customHeight="1">
      <c r="A25" s="44"/>
      <c r="B25" s="70"/>
      <c r="C25" t="s" s="71">
        <v>53</v>
      </c>
      <c r="D25" s="72">
        <f>SUMIF(F2:F37,"=旅費",H2:H37)</f>
        <v>0</v>
      </c>
      <c r="E25" s="69"/>
      <c r="F25" s="74"/>
      <c r="G25" s="75"/>
      <c r="H25" s="22"/>
    </row>
    <row r="26" ht="37.25" customHeight="1">
      <c r="A26" s="44"/>
      <c r="B26" s="70"/>
      <c r="C26" t="s" s="71">
        <v>54</v>
      </c>
      <c r="D26" s="72">
        <f>SUMIF(F2:F37,"=衣類",H2:H37)</f>
        <v>0</v>
      </c>
      <c r="E26" s="69"/>
      <c r="F26" s="74"/>
      <c r="G26" s="75"/>
      <c r="H26" s="22"/>
    </row>
    <row r="27" ht="37.25" customHeight="1">
      <c r="A27" s="44"/>
      <c r="B27" s="70"/>
      <c r="C27" t="s" s="71">
        <v>48</v>
      </c>
      <c r="D27" s="73">
        <f>SUMIF(F2:F37,"=家電・家具",H2:H37)</f>
        <v>0</v>
      </c>
      <c r="E27" s="69"/>
      <c r="F27" s="74"/>
      <c r="G27" s="75"/>
      <c r="H27" s="22"/>
    </row>
    <row r="28" ht="37.25" customHeight="1">
      <c r="A28" s="44"/>
      <c r="B28" s="70"/>
      <c r="C28" t="s" s="71">
        <v>58</v>
      </c>
      <c r="D28" s="72">
        <f>SUMIF(F2:F37,"=保険・税・車・NHK",H2:H37)</f>
        <v>0</v>
      </c>
      <c r="E28" s="69"/>
      <c r="F28" s="74"/>
      <c r="G28" s="75"/>
      <c r="H28" s="22"/>
    </row>
    <row r="29" ht="37.25" customHeight="1">
      <c r="A29" s="44"/>
      <c r="B29" s="70"/>
      <c r="C29" t="s" s="71">
        <v>60</v>
      </c>
      <c r="D29" s="72">
        <f>SUMIF(F2:F37,"=お米",H2:H37)</f>
        <v>0</v>
      </c>
      <c r="E29" s="69"/>
      <c r="F29" s="74"/>
      <c r="G29" s="75"/>
      <c r="H29" s="22"/>
    </row>
    <row r="30" ht="37.25" customHeight="1">
      <c r="A30" s="44"/>
      <c r="B30" s="76"/>
      <c r="C30" t="s" s="77">
        <v>43</v>
      </c>
      <c r="D30" s="78">
        <f>SUMIF(F2:F37,"=その他",H2:H37)</f>
        <v>0</v>
      </c>
      <c r="E30" s="69"/>
      <c r="F30" s="74"/>
      <c r="G30" s="75"/>
      <c r="H30" s="22"/>
    </row>
    <row r="31" ht="37.25" customHeight="1">
      <c r="A31" s="44"/>
      <c r="B31" s="66"/>
      <c r="C31" t="s" s="67">
        <v>61</v>
      </c>
      <c r="D31" s="79">
        <f>H3</f>
        <v>0</v>
      </c>
      <c r="E31" s="69"/>
      <c r="F31" s="74"/>
      <c r="G31" s="75"/>
      <c r="H31" s="22"/>
    </row>
    <row r="32" ht="37.25" customHeight="1">
      <c r="A32" s="44"/>
      <c r="B32" s="70"/>
      <c r="C32" t="s" s="71">
        <v>62</v>
      </c>
      <c r="D32" s="73">
        <f>H4</f>
        <v>0</v>
      </c>
      <c r="E32" s="69"/>
      <c r="F32" s="74"/>
      <c r="G32" s="75"/>
      <c r="H32" s="80"/>
    </row>
    <row r="33" ht="37.25" customHeight="1">
      <c r="A33" s="44"/>
      <c r="B33" s="76"/>
      <c r="C33" t="s" s="77">
        <v>63</v>
      </c>
      <c r="D33" s="81">
        <f>H5</f>
        <v>0</v>
      </c>
      <c r="E33" s="69"/>
      <c r="F33" s="74"/>
      <c r="G33" s="75"/>
      <c r="H33" s="80"/>
    </row>
    <row r="34" ht="37.25" customHeight="1">
      <c r="A34" s="44"/>
      <c r="B34" s="66"/>
      <c r="C34" t="s" s="67">
        <v>64</v>
      </c>
      <c r="D34" s="79">
        <f>H8</f>
        <v>0</v>
      </c>
      <c r="E34" s="69"/>
      <c r="F34" s="74"/>
      <c r="G34" s="75"/>
      <c r="H34" s="80"/>
    </row>
    <row r="35" ht="37.25" customHeight="1">
      <c r="A35" s="44"/>
      <c r="B35" s="70"/>
      <c r="C35" t="s" s="71">
        <v>65</v>
      </c>
      <c r="D35" s="73">
        <f>H9</f>
        <v>0</v>
      </c>
      <c r="E35" s="69"/>
      <c r="F35" s="74"/>
      <c r="G35" s="75"/>
      <c r="H35" s="80"/>
    </row>
    <row r="36" ht="37.25" customHeight="1">
      <c r="A36" s="44"/>
      <c r="B36" s="70"/>
      <c r="C36" t="s" s="71">
        <v>66</v>
      </c>
      <c r="D36" s="73">
        <f>H10</f>
        <v>0</v>
      </c>
      <c r="E36" s="69"/>
      <c r="F36" s="74"/>
      <c r="G36" s="75"/>
      <c r="H36" s="80"/>
    </row>
    <row r="37" ht="37.25" customHeight="1">
      <c r="A37" s="82"/>
      <c r="B37" s="76"/>
      <c r="C37" t="s" s="77">
        <v>67</v>
      </c>
      <c r="D37" s="78">
        <f>H10</f>
        <v>0</v>
      </c>
      <c r="E37" s="69"/>
      <c r="F37" s="83"/>
      <c r="G37" s="84"/>
      <c r="H37" s="85"/>
    </row>
  </sheetData>
  <mergeCells count="10">
    <mergeCell ref="A2:A5"/>
    <mergeCell ref="D2:D5"/>
    <mergeCell ref="D8:D9"/>
    <mergeCell ref="A8:A9"/>
    <mergeCell ref="E2:E5"/>
    <mergeCell ref="E8:E9"/>
    <mergeCell ref="A6:A7"/>
    <mergeCell ref="C6:C7"/>
    <mergeCell ref="B6:B7"/>
    <mergeCell ref="D6:D7"/>
  </mergeCells>
  <dataValidations count="1">
    <dataValidation type="list" allowBlank="1" showInputMessage="1" showErrorMessage="1" sqref="F20:F37">
      <formula1>",医療費,イベント費,交際費,旅費,衣類,家電・家具,保険・税・車・NHK,お米,その他"</formula1>
    </dataValidation>
  </dataValidation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H37"/>
  <sheetViews>
    <sheetView workbookViewId="0" showGridLines="0" defaultGridColor="1"/>
  </sheetViews>
  <sheetFormatPr defaultColWidth="43.2" defaultRowHeight="38.05" customHeight="1" outlineLevelRow="0" outlineLevelCol="0"/>
  <cols>
    <col min="1" max="1" width="29.9531" style="182" customWidth="1"/>
    <col min="2" max="2" width="27.1875" style="182" customWidth="1"/>
    <col min="3" max="3" width="25.7578" style="182" customWidth="1"/>
    <col min="4" max="4" width="24.7422" style="182" customWidth="1"/>
    <col min="5" max="5" width="11.1562" style="182" customWidth="1"/>
    <col min="6" max="8" width="32.3672" style="182" customWidth="1"/>
    <col min="9" max="16384" width="43.2109" style="182" customWidth="1"/>
  </cols>
  <sheetData>
    <row r="1" ht="42" customHeight="1">
      <c r="A1" s="2"/>
      <c r="B1" s="3"/>
      <c r="C1" s="3"/>
      <c r="D1" s="4"/>
      <c r="E1" s="5"/>
      <c r="F1" s="6"/>
      <c r="G1" s="6"/>
      <c r="H1" s="6"/>
    </row>
    <row r="2" ht="41.25" customHeight="1">
      <c r="A2" t="s" s="7">
        <v>0</v>
      </c>
      <c r="B2" t="s" s="8">
        <v>1</v>
      </c>
      <c r="C2" s="9"/>
      <c r="D2" s="10">
        <f>C2+C4+C5</f>
        <v>0</v>
      </c>
      <c r="E2" s="11"/>
      <c r="F2" t="s" s="12">
        <v>2</v>
      </c>
      <c r="G2" t="s" s="13">
        <v>3</v>
      </c>
      <c r="H2" s="14">
        <f>SUM(H3:H5)</f>
        <v>0</v>
      </c>
    </row>
    <row r="3" ht="41.25" customHeight="1">
      <c r="A3" s="15"/>
      <c r="B3" t="s" s="16">
        <v>4</v>
      </c>
      <c r="C3" s="17"/>
      <c r="D3" s="18"/>
      <c r="E3" s="19"/>
      <c r="F3" t="s" s="20">
        <v>5</v>
      </c>
      <c r="G3" s="172"/>
      <c r="H3" s="22"/>
    </row>
    <row r="4" ht="41.25" customHeight="1">
      <c r="A4" s="23"/>
      <c r="B4" t="s" s="24">
        <v>7</v>
      </c>
      <c r="C4" s="25"/>
      <c r="D4" s="26"/>
      <c r="E4" s="19"/>
      <c r="F4" t="s" s="20">
        <v>8</v>
      </c>
      <c r="G4" s="172"/>
      <c r="H4" s="22"/>
    </row>
    <row r="5" ht="41.25" customHeight="1">
      <c r="A5" s="23"/>
      <c r="B5" t="s" s="24">
        <v>10</v>
      </c>
      <c r="C5" s="25"/>
      <c r="D5" s="26"/>
      <c r="E5" s="19"/>
      <c r="F5" t="s" s="27">
        <v>11</v>
      </c>
      <c r="G5" s="28"/>
      <c r="H5" s="29"/>
    </row>
    <row r="6" ht="41.25" customHeight="1">
      <c r="A6" t="s" s="30">
        <v>12</v>
      </c>
      <c r="B6" s="31"/>
      <c r="C6" s="32">
        <f>D6/D2*100%</f>
      </c>
      <c r="D6" s="33">
        <f>D2-D8</f>
        <v>0</v>
      </c>
      <c r="E6" s="11"/>
      <c r="F6" t="s" s="12">
        <v>13</v>
      </c>
      <c r="G6" t="s" s="13">
        <v>14</v>
      </c>
      <c r="H6" s="14">
        <f>SUM(H7:H10)</f>
        <v>0</v>
      </c>
    </row>
    <row r="7" ht="41.25" customHeight="1">
      <c r="A7" s="23"/>
      <c r="B7" s="34"/>
      <c r="C7" s="35"/>
      <c r="D7" s="26"/>
      <c r="E7" s="11"/>
      <c r="F7" t="s" s="20">
        <v>15</v>
      </c>
      <c r="G7" s="75"/>
      <c r="H7" s="22"/>
    </row>
    <row r="8" ht="41.25" customHeight="1">
      <c r="A8" t="s" s="37">
        <v>16</v>
      </c>
      <c r="B8" t="s" s="8">
        <v>17</v>
      </c>
      <c r="C8" s="38">
        <f>D11+D12+D13+D14+D15+D16</f>
        <v>0</v>
      </c>
      <c r="D8" s="39">
        <f>SUM(C8:C9)</f>
        <v>0</v>
      </c>
      <c r="E8" s="11"/>
      <c r="F8" t="s" s="20">
        <v>18</v>
      </c>
      <c r="G8" s="75"/>
      <c r="H8" s="22"/>
    </row>
    <row r="9" ht="41.25" customHeight="1">
      <c r="A9" s="41"/>
      <c r="B9" t="s" s="42">
        <v>20</v>
      </c>
      <c r="C9" s="43">
        <f>D17+D18+D19+D20+D21</f>
        <v>0</v>
      </c>
      <c r="D9" s="26"/>
      <c r="E9" s="19"/>
      <c r="F9" t="s" s="20">
        <v>21</v>
      </c>
      <c r="G9" s="173"/>
      <c r="H9" s="22"/>
    </row>
    <row r="10" ht="39.1" customHeight="1">
      <c r="A10" s="44"/>
      <c r="B10" s="45"/>
      <c r="C10" t="s" s="46">
        <v>22</v>
      </c>
      <c r="D10" t="s" s="47">
        <v>23</v>
      </c>
      <c r="E10" s="48"/>
      <c r="F10" t="s" s="27">
        <v>24</v>
      </c>
      <c r="G10" s="84"/>
      <c r="H10" s="29"/>
    </row>
    <row r="11" ht="38.8" customHeight="1">
      <c r="A11" s="44"/>
      <c r="B11" t="s" s="45">
        <v>26</v>
      </c>
      <c r="C11" s="49"/>
      <c r="D11" s="50"/>
      <c r="E11" s="51"/>
      <c r="F11" t="s" s="12">
        <v>27</v>
      </c>
      <c r="G11" s="174"/>
      <c r="H11" s="53">
        <f>SUM(G13:H17)</f>
        <v>0</v>
      </c>
    </row>
    <row r="12" ht="38.8" customHeight="1">
      <c r="A12" s="44"/>
      <c r="B12" t="s" s="45">
        <v>28</v>
      </c>
      <c r="C12" s="49"/>
      <c r="D12" s="50"/>
      <c r="E12" s="51"/>
      <c r="F12" t="s" s="54">
        <v>29</v>
      </c>
      <c r="G12" t="s" s="55">
        <v>30</v>
      </c>
      <c r="H12" t="s" s="56">
        <v>31</v>
      </c>
    </row>
    <row r="13" ht="38.8" customHeight="1">
      <c r="A13" s="44"/>
      <c r="B13" t="s" s="45">
        <v>32</v>
      </c>
      <c r="C13" s="49"/>
      <c r="D13" s="50"/>
      <c r="E13" s="51"/>
      <c r="F13" t="s" s="57">
        <v>33</v>
      </c>
      <c r="G13" s="58"/>
      <c r="H13" s="22"/>
    </row>
    <row r="14" ht="38.8" customHeight="1">
      <c r="A14" s="44"/>
      <c r="B14" t="s" s="45">
        <v>34</v>
      </c>
      <c r="C14" s="49"/>
      <c r="D14" s="50"/>
      <c r="E14" s="51"/>
      <c r="F14" t="s" s="57">
        <v>35</v>
      </c>
      <c r="G14" s="58"/>
      <c r="H14" s="22"/>
    </row>
    <row r="15" ht="38.8" customHeight="1">
      <c r="A15" s="44"/>
      <c r="B15" t="s" s="45">
        <v>2</v>
      </c>
      <c r="C15" s="49"/>
      <c r="D15" s="50"/>
      <c r="E15" s="51"/>
      <c r="F15" t="s" s="57">
        <v>36</v>
      </c>
      <c r="G15" s="58"/>
      <c r="H15" s="22"/>
    </row>
    <row r="16" ht="38.8" customHeight="1">
      <c r="A16" s="44"/>
      <c r="B16" t="s" s="45">
        <v>37</v>
      </c>
      <c r="C16" s="49"/>
      <c r="D16" s="50"/>
      <c r="E16" s="51"/>
      <c r="F16" t="s" s="57">
        <v>38</v>
      </c>
      <c r="G16" s="58"/>
      <c r="H16" s="22"/>
    </row>
    <row r="17" ht="38.8" customHeight="1">
      <c r="A17" s="44"/>
      <c r="B17" t="s" s="45">
        <v>39</v>
      </c>
      <c r="C17" s="49">
        <f>C3*0.35</f>
        <v>0</v>
      </c>
      <c r="D17" s="50">
        <f>C17</f>
        <v>0</v>
      </c>
      <c r="E17" s="51"/>
      <c r="F17" t="s" s="57">
        <v>40</v>
      </c>
      <c r="G17" s="58"/>
      <c r="H17" s="22"/>
    </row>
    <row r="18" ht="38.8" customHeight="1">
      <c r="A18" s="59"/>
      <c r="B18" t="s" s="60">
        <v>41</v>
      </c>
      <c r="C18" s="49"/>
      <c r="D18" s="50"/>
      <c r="E18" s="51"/>
      <c r="F18" s="61"/>
      <c r="G18" s="62"/>
      <c r="H18" s="63"/>
    </row>
    <row r="19" ht="38.8" customHeight="1">
      <c r="A19" s="59"/>
      <c r="B19" t="s" s="60">
        <v>13</v>
      </c>
      <c r="C19" s="49"/>
      <c r="D19" s="50">
        <f>H6</f>
        <v>0</v>
      </c>
      <c r="E19" s="51"/>
      <c r="F19" t="s" s="12">
        <v>42</v>
      </c>
      <c r="G19" t="s" s="13">
        <v>14</v>
      </c>
      <c r="H19" s="64">
        <f>SUM(H20:H37)</f>
        <v>0</v>
      </c>
    </row>
    <row r="20" ht="38.8" customHeight="1">
      <c r="A20" s="59"/>
      <c r="B20" t="s" s="60">
        <v>27</v>
      </c>
      <c r="C20" s="49"/>
      <c r="D20" s="50">
        <f>H11</f>
        <v>0</v>
      </c>
      <c r="E20" s="51"/>
      <c r="F20" s="74"/>
      <c r="G20" s="75"/>
      <c r="H20" s="22"/>
    </row>
    <row r="21" ht="38.8" customHeight="1">
      <c r="A21" s="59"/>
      <c r="B21" t="s" s="60">
        <v>42</v>
      </c>
      <c r="C21" s="49"/>
      <c r="D21" s="50">
        <f>SUM(D22:D30)</f>
        <v>0</v>
      </c>
      <c r="E21" s="51"/>
      <c r="F21" s="74"/>
      <c r="G21" s="75"/>
      <c r="H21" s="22"/>
    </row>
    <row r="22" ht="37.25" customHeight="1">
      <c r="A22" s="44"/>
      <c r="B22" s="66"/>
      <c r="C22" t="s" s="67">
        <v>47</v>
      </c>
      <c r="D22" s="68">
        <f>SUMIF(F2:F37,"=医療費",H2:H37)</f>
        <v>0</v>
      </c>
      <c r="E22" s="69"/>
      <c r="F22" s="74"/>
      <c r="G22" s="75"/>
      <c r="H22" s="22"/>
    </row>
    <row r="23" ht="37.25" customHeight="1">
      <c r="A23" s="44"/>
      <c r="B23" s="70"/>
      <c r="C23" t="s" s="71">
        <v>50</v>
      </c>
      <c r="D23" s="72">
        <f>SUMIF(F2:F37,"=イベント費",H2:H37)</f>
        <v>0</v>
      </c>
      <c r="E23" s="69"/>
      <c r="F23" s="74"/>
      <c r="G23" s="75"/>
      <c r="H23" s="22"/>
    </row>
    <row r="24" ht="37.25" customHeight="1">
      <c r="A24" s="44"/>
      <c r="B24" s="70"/>
      <c r="C24" t="s" s="71">
        <v>45</v>
      </c>
      <c r="D24" s="72">
        <f>SUMIF(F2:F37,"=交際費",H2:H37)</f>
        <v>0</v>
      </c>
      <c r="E24" s="69"/>
      <c r="F24" s="74"/>
      <c r="G24" s="75"/>
      <c r="H24" s="22"/>
    </row>
    <row r="25" ht="37.25" customHeight="1">
      <c r="A25" s="44"/>
      <c r="B25" s="70"/>
      <c r="C25" t="s" s="71">
        <v>53</v>
      </c>
      <c r="D25" s="72">
        <f>SUMIF(F2:F37,"=旅費",H2:H37)</f>
        <v>0</v>
      </c>
      <c r="E25" s="69"/>
      <c r="F25" s="74"/>
      <c r="G25" s="75"/>
      <c r="H25" s="22"/>
    </row>
    <row r="26" ht="37.25" customHeight="1">
      <c r="A26" s="44"/>
      <c r="B26" s="70"/>
      <c r="C26" t="s" s="71">
        <v>54</v>
      </c>
      <c r="D26" s="72">
        <f>SUMIF(F2:F37,"=衣類",H2:H37)</f>
        <v>0</v>
      </c>
      <c r="E26" s="69"/>
      <c r="F26" s="74"/>
      <c r="G26" s="75"/>
      <c r="H26" s="22"/>
    </row>
    <row r="27" ht="37.25" customHeight="1">
      <c r="A27" s="44"/>
      <c r="B27" s="70"/>
      <c r="C27" t="s" s="71">
        <v>48</v>
      </c>
      <c r="D27" s="73">
        <f>SUMIF(F2:F37,"=家電・家具",H2:H37)</f>
        <v>0</v>
      </c>
      <c r="E27" s="69"/>
      <c r="F27" s="74"/>
      <c r="G27" s="75"/>
      <c r="H27" s="22"/>
    </row>
    <row r="28" ht="37.25" customHeight="1">
      <c r="A28" s="44"/>
      <c r="B28" s="70"/>
      <c r="C28" t="s" s="71">
        <v>58</v>
      </c>
      <c r="D28" s="72">
        <f>SUMIF(F2:F37,"=保険・税・車・NHK",H2:H37)</f>
        <v>0</v>
      </c>
      <c r="E28" s="69"/>
      <c r="F28" s="74"/>
      <c r="G28" s="75"/>
      <c r="H28" s="22"/>
    </row>
    <row r="29" ht="37.25" customHeight="1">
      <c r="A29" s="44"/>
      <c r="B29" s="70"/>
      <c r="C29" t="s" s="71">
        <v>60</v>
      </c>
      <c r="D29" s="72">
        <f>SUMIF(F2:F37,"=お米",H2:H37)</f>
        <v>0</v>
      </c>
      <c r="E29" s="69"/>
      <c r="F29" s="74"/>
      <c r="G29" s="75"/>
      <c r="H29" s="22"/>
    </row>
    <row r="30" ht="37.25" customHeight="1">
      <c r="A30" s="44"/>
      <c r="B30" s="76"/>
      <c r="C30" t="s" s="77">
        <v>43</v>
      </c>
      <c r="D30" s="78">
        <f>SUMIF(F2:F37,"=その他",H2:H37)</f>
        <v>0</v>
      </c>
      <c r="E30" s="69"/>
      <c r="F30" s="74"/>
      <c r="G30" s="75"/>
      <c r="H30" s="22"/>
    </row>
    <row r="31" ht="37.25" customHeight="1">
      <c r="A31" s="44"/>
      <c r="B31" s="66"/>
      <c r="C31" t="s" s="67">
        <v>61</v>
      </c>
      <c r="D31" s="79">
        <f>H3</f>
        <v>0</v>
      </c>
      <c r="E31" s="69"/>
      <c r="F31" s="74"/>
      <c r="G31" s="75"/>
      <c r="H31" s="22"/>
    </row>
    <row r="32" ht="37.25" customHeight="1">
      <c r="A32" s="44"/>
      <c r="B32" s="70"/>
      <c r="C32" t="s" s="71">
        <v>62</v>
      </c>
      <c r="D32" s="73">
        <f>H4</f>
        <v>0</v>
      </c>
      <c r="E32" s="69"/>
      <c r="F32" s="74"/>
      <c r="G32" s="75"/>
      <c r="H32" s="80"/>
    </row>
    <row r="33" ht="37.25" customHeight="1">
      <c r="A33" s="44"/>
      <c r="B33" s="76"/>
      <c r="C33" t="s" s="77">
        <v>63</v>
      </c>
      <c r="D33" s="81">
        <f>H5</f>
        <v>0</v>
      </c>
      <c r="E33" s="69"/>
      <c r="F33" s="74"/>
      <c r="G33" s="75"/>
      <c r="H33" s="80"/>
    </row>
    <row r="34" ht="37.25" customHeight="1">
      <c r="A34" s="44"/>
      <c r="B34" s="66"/>
      <c r="C34" t="s" s="67">
        <v>64</v>
      </c>
      <c r="D34" s="79">
        <f>H8</f>
        <v>0</v>
      </c>
      <c r="E34" s="69"/>
      <c r="F34" s="74"/>
      <c r="G34" s="75"/>
      <c r="H34" s="80"/>
    </row>
    <row r="35" ht="37.25" customHeight="1">
      <c r="A35" s="44"/>
      <c r="B35" s="70"/>
      <c r="C35" t="s" s="71">
        <v>65</v>
      </c>
      <c r="D35" s="73">
        <f>H9</f>
        <v>0</v>
      </c>
      <c r="E35" s="69"/>
      <c r="F35" s="74"/>
      <c r="G35" s="75"/>
      <c r="H35" s="80"/>
    </row>
    <row r="36" ht="37.25" customHeight="1">
      <c r="A36" s="44"/>
      <c r="B36" s="70"/>
      <c r="C36" t="s" s="71">
        <v>66</v>
      </c>
      <c r="D36" s="73">
        <f>H10</f>
        <v>0</v>
      </c>
      <c r="E36" s="69"/>
      <c r="F36" s="74"/>
      <c r="G36" s="75"/>
      <c r="H36" s="80"/>
    </row>
    <row r="37" ht="37.25" customHeight="1">
      <c r="A37" s="82"/>
      <c r="B37" s="76"/>
      <c r="C37" t="s" s="77">
        <v>67</v>
      </c>
      <c r="D37" s="78">
        <f>H10</f>
        <v>0</v>
      </c>
      <c r="E37" s="69"/>
      <c r="F37" s="83"/>
      <c r="G37" s="84"/>
      <c r="H37" s="85"/>
    </row>
  </sheetData>
  <mergeCells count="10">
    <mergeCell ref="A2:A5"/>
    <mergeCell ref="D2:D5"/>
    <mergeCell ref="D8:D9"/>
    <mergeCell ref="A8:A9"/>
    <mergeCell ref="E2:E5"/>
    <mergeCell ref="E8:E9"/>
    <mergeCell ref="A6:A7"/>
    <mergeCell ref="C6:C7"/>
    <mergeCell ref="B6:B7"/>
    <mergeCell ref="D6:D7"/>
  </mergeCells>
  <dataValidations count="1">
    <dataValidation type="list" allowBlank="1" showInputMessage="1" showErrorMessage="1" sqref="F20:F37">
      <formula1>",医療費,イベント費,交際費,旅費,衣類,家電・家具,保険・税・車・NHK,お米,その他"</formula1>
    </dataValidation>
  </dataValidation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dimension ref="A1:H37"/>
  <sheetViews>
    <sheetView workbookViewId="0" showGridLines="0" defaultGridColor="1"/>
  </sheetViews>
  <sheetFormatPr defaultColWidth="43.2" defaultRowHeight="38.05" customHeight="1" outlineLevelRow="0" outlineLevelCol="0"/>
  <cols>
    <col min="1" max="1" width="29.9531" style="183" customWidth="1"/>
    <col min="2" max="2" width="27.1875" style="183" customWidth="1"/>
    <col min="3" max="3" width="25.7578" style="183" customWidth="1"/>
    <col min="4" max="4" width="24.7422" style="183" customWidth="1"/>
    <col min="5" max="5" width="11.1562" style="183" customWidth="1"/>
    <col min="6" max="8" width="32.3672" style="183" customWidth="1"/>
    <col min="9" max="16384" width="43.2109" style="183" customWidth="1"/>
  </cols>
  <sheetData>
    <row r="1" ht="42" customHeight="1">
      <c r="A1" s="2"/>
      <c r="B1" s="3"/>
      <c r="C1" s="3"/>
      <c r="D1" s="4"/>
      <c r="E1" s="5"/>
      <c r="F1" s="6"/>
      <c r="G1" s="6"/>
      <c r="H1" s="6"/>
    </row>
    <row r="2" ht="41.25" customHeight="1">
      <c r="A2" t="s" s="7">
        <v>0</v>
      </c>
      <c r="B2" t="s" s="8">
        <v>1</v>
      </c>
      <c r="C2" s="9"/>
      <c r="D2" s="10">
        <f>C2+C4+C5</f>
        <v>0</v>
      </c>
      <c r="E2" s="11"/>
      <c r="F2" t="s" s="12">
        <v>2</v>
      </c>
      <c r="G2" t="s" s="13">
        <v>3</v>
      </c>
      <c r="H2" s="14">
        <f>SUM(H3:H5)</f>
        <v>0</v>
      </c>
    </row>
    <row r="3" ht="41.25" customHeight="1">
      <c r="A3" s="15"/>
      <c r="B3" t="s" s="16">
        <v>4</v>
      </c>
      <c r="C3" s="17"/>
      <c r="D3" s="18"/>
      <c r="E3" s="19"/>
      <c r="F3" t="s" s="20">
        <v>5</v>
      </c>
      <c r="G3" s="172"/>
      <c r="H3" s="22"/>
    </row>
    <row r="4" ht="41.25" customHeight="1">
      <c r="A4" s="23"/>
      <c r="B4" t="s" s="24">
        <v>7</v>
      </c>
      <c r="C4" s="25"/>
      <c r="D4" s="26"/>
      <c r="E4" s="19"/>
      <c r="F4" t="s" s="20">
        <v>8</v>
      </c>
      <c r="G4" s="172"/>
      <c r="H4" s="22"/>
    </row>
    <row r="5" ht="41.25" customHeight="1">
      <c r="A5" s="23"/>
      <c r="B5" t="s" s="24">
        <v>10</v>
      </c>
      <c r="C5" s="25"/>
      <c r="D5" s="26"/>
      <c r="E5" s="19"/>
      <c r="F5" t="s" s="27">
        <v>11</v>
      </c>
      <c r="G5" s="28"/>
      <c r="H5" s="29"/>
    </row>
    <row r="6" ht="41.25" customHeight="1">
      <c r="A6" t="s" s="30">
        <v>12</v>
      </c>
      <c r="B6" s="31"/>
      <c r="C6" s="32">
        <f>D6/D2*100%</f>
      </c>
      <c r="D6" s="33">
        <f>D2-D8</f>
        <v>0</v>
      </c>
      <c r="E6" s="11"/>
      <c r="F6" t="s" s="12">
        <v>13</v>
      </c>
      <c r="G6" t="s" s="13">
        <v>14</v>
      </c>
      <c r="H6" s="14">
        <f>SUM(H7:H10)</f>
        <v>0</v>
      </c>
    </row>
    <row r="7" ht="41.25" customHeight="1">
      <c r="A7" s="23"/>
      <c r="B7" s="34"/>
      <c r="C7" s="35"/>
      <c r="D7" s="26"/>
      <c r="E7" s="11"/>
      <c r="F7" t="s" s="20">
        <v>15</v>
      </c>
      <c r="G7" s="75"/>
      <c r="H7" s="22"/>
    </row>
    <row r="8" ht="41.25" customHeight="1">
      <c r="A8" t="s" s="37">
        <v>16</v>
      </c>
      <c r="B8" t="s" s="8">
        <v>17</v>
      </c>
      <c r="C8" s="38">
        <f>D11+D12+D13+D14+D15+D16</f>
        <v>0</v>
      </c>
      <c r="D8" s="39">
        <f>SUM(C8:C9)</f>
        <v>0</v>
      </c>
      <c r="E8" s="11"/>
      <c r="F8" t="s" s="20">
        <v>18</v>
      </c>
      <c r="G8" s="75"/>
      <c r="H8" s="22"/>
    </row>
    <row r="9" ht="41.25" customHeight="1">
      <c r="A9" s="41"/>
      <c r="B9" t="s" s="42">
        <v>20</v>
      </c>
      <c r="C9" s="43">
        <f>D17+D18+D19+D20+D21</f>
        <v>0</v>
      </c>
      <c r="D9" s="26"/>
      <c r="E9" s="19"/>
      <c r="F9" t="s" s="20">
        <v>21</v>
      </c>
      <c r="G9" s="173"/>
      <c r="H9" s="22"/>
    </row>
    <row r="10" ht="39.1" customHeight="1">
      <c r="A10" s="44"/>
      <c r="B10" s="45"/>
      <c r="C10" t="s" s="46">
        <v>22</v>
      </c>
      <c r="D10" t="s" s="47">
        <v>23</v>
      </c>
      <c r="E10" s="48"/>
      <c r="F10" t="s" s="27">
        <v>24</v>
      </c>
      <c r="G10" s="84"/>
      <c r="H10" s="29"/>
    </row>
    <row r="11" ht="38.8" customHeight="1">
      <c r="A11" s="44"/>
      <c r="B11" t="s" s="45">
        <v>26</v>
      </c>
      <c r="C11" s="49"/>
      <c r="D11" s="50"/>
      <c r="E11" s="51"/>
      <c r="F11" t="s" s="12">
        <v>27</v>
      </c>
      <c r="G11" s="174"/>
      <c r="H11" s="53">
        <f>SUM(G13:H17)</f>
        <v>0</v>
      </c>
    </row>
    <row r="12" ht="38.8" customHeight="1">
      <c r="A12" s="44"/>
      <c r="B12" t="s" s="45">
        <v>28</v>
      </c>
      <c r="C12" s="49"/>
      <c r="D12" s="50"/>
      <c r="E12" s="51"/>
      <c r="F12" t="s" s="54">
        <v>29</v>
      </c>
      <c r="G12" t="s" s="55">
        <v>30</v>
      </c>
      <c r="H12" t="s" s="56">
        <v>31</v>
      </c>
    </row>
    <row r="13" ht="38.8" customHeight="1">
      <c r="A13" s="44"/>
      <c r="B13" t="s" s="45">
        <v>32</v>
      </c>
      <c r="C13" s="49"/>
      <c r="D13" s="50"/>
      <c r="E13" s="51"/>
      <c r="F13" t="s" s="57">
        <v>33</v>
      </c>
      <c r="G13" s="58"/>
      <c r="H13" s="22"/>
    </row>
    <row r="14" ht="38.8" customHeight="1">
      <c r="A14" s="44"/>
      <c r="B14" t="s" s="45">
        <v>34</v>
      </c>
      <c r="C14" s="49"/>
      <c r="D14" s="50"/>
      <c r="E14" s="51"/>
      <c r="F14" t="s" s="57">
        <v>35</v>
      </c>
      <c r="G14" s="58"/>
      <c r="H14" s="22"/>
    </row>
    <row r="15" ht="38.8" customHeight="1">
      <c r="A15" s="44"/>
      <c r="B15" t="s" s="45">
        <v>2</v>
      </c>
      <c r="C15" s="49"/>
      <c r="D15" s="50"/>
      <c r="E15" s="51"/>
      <c r="F15" t="s" s="57">
        <v>36</v>
      </c>
      <c r="G15" s="58"/>
      <c r="H15" s="22"/>
    </row>
    <row r="16" ht="38.8" customHeight="1">
      <c r="A16" s="44"/>
      <c r="B16" t="s" s="45">
        <v>37</v>
      </c>
      <c r="C16" s="49"/>
      <c r="D16" s="50"/>
      <c r="E16" s="51"/>
      <c r="F16" t="s" s="57">
        <v>38</v>
      </c>
      <c r="G16" s="58"/>
      <c r="H16" s="22"/>
    </row>
    <row r="17" ht="38.8" customHeight="1">
      <c r="A17" s="44"/>
      <c r="B17" t="s" s="45">
        <v>39</v>
      </c>
      <c r="C17" s="49">
        <f>C3*0.35</f>
        <v>0</v>
      </c>
      <c r="D17" s="50">
        <f>C17</f>
        <v>0</v>
      </c>
      <c r="E17" s="51"/>
      <c r="F17" t="s" s="57">
        <v>40</v>
      </c>
      <c r="G17" s="58"/>
      <c r="H17" s="22"/>
    </row>
    <row r="18" ht="38.8" customHeight="1">
      <c r="A18" s="59"/>
      <c r="B18" t="s" s="60">
        <v>41</v>
      </c>
      <c r="C18" s="49"/>
      <c r="D18" s="50"/>
      <c r="E18" s="51"/>
      <c r="F18" s="61"/>
      <c r="G18" s="62"/>
      <c r="H18" s="63"/>
    </row>
    <row r="19" ht="38.8" customHeight="1">
      <c r="A19" s="59"/>
      <c r="B19" t="s" s="60">
        <v>13</v>
      </c>
      <c r="C19" s="49"/>
      <c r="D19" s="50">
        <f>H6</f>
        <v>0</v>
      </c>
      <c r="E19" s="51"/>
      <c r="F19" t="s" s="12">
        <v>42</v>
      </c>
      <c r="G19" t="s" s="13">
        <v>14</v>
      </c>
      <c r="H19" s="64">
        <f>SUM(H20:H37)</f>
        <v>0</v>
      </c>
    </row>
    <row r="20" ht="38.8" customHeight="1">
      <c r="A20" s="59"/>
      <c r="B20" t="s" s="60">
        <v>27</v>
      </c>
      <c r="C20" s="49"/>
      <c r="D20" s="50">
        <f>H11</f>
        <v>0</v>
      </c>
      <c r="E20" s="51"/>
      <c r="F20" s="74"/>
      <c r="G20" s="75"/>
      <c r="H20" s="22"/>
    </row>
    <row r="21" ht="38.8" customHeight="1">
      <c r="A21" s="59"/>
      <c r="B21" t="s" s="60">
        <v>42</v>
      </c>
      <c r="C21" s="49"/>
      <c r="D21" s="50">
        <f>SUM(D22:D30)</f>
        <v>0</v>
      </c>
      <c r="E21" s="51"/>
      <c r="F21" s="74"/>
      <c r="G21" s="75"/>
      <c r="H21" s="22"/>
    </row>
    <row r="22" ht="37.25" customHeight="1">
      <c r="A22" s="44"/>
      <c r="B22" s="66"/>
      <c r="C22" t="s" s="67">
        <v>47</v>
      </c>
      <c r="D22" s="68">
        <f>SUMIF(F2:F37,"=医療費",H2:H37)</f>
        <v>0</v>
      </c>
      <c r="E22" s="69"/>
      <c r="F22" s="74"/>
      <c r="G22" s="75"/>
      <c r="H22" s="22"/>
    </row>
    <row r="23" ht="37.25" customHeight="1">
      <c r="A23" s="44"/>
      <c r="B23" s="70"/>
      <c r="C23" t="s" s="71">
        <v>50</v>
      </c>
      <c r="D23" s="72">
        <f>SUMIF(F2:F37,"=イベント費",H2:H37)</f>
        <v>0</v>
      </c>
      <c r="E23" s="69"/>
      <c r="F23" s="74"/>
      <c r="G23" s="75"/>
      <c r="H23" s="22"/>
    </row>
    <row r="24" ht="37.25" customHeight="1">
      <c r="A24" s="44"/>
      <c r="B24" s="70"/>
      <c r="C24" t="s" s="71">
        <v>45</v>
      </c>
      <c r="D24" s="72">
        <f>SUMIF(F2:F37,"=交際費",H2:H37)</f>
        <v>0</v>
      </c>
      <c r="E24" s="69"/>
      <c r="F24" s="74"/>
      <c r="G24" s="75"/>
      <c r="H24" s="22"/>
    </row>
    <row r="25" ht="37.25" customHeight="1">
      <c r="A25" s="44"/>
      <c r="B25" s="70"/>
      <c r="C25" t="s" s="71">
        <v>53</v>
      </c>
      <c r="D25" s="72">
        <f>SUMIF(F2:F37,"=旅費",H2:H37)</f>
        <v>0</v>
      </c>
      <c r="E25" s="69"/>
      <c r="F25" s="74"/>
      <c r="G25" s="75"/>
      <c r="H25" s="22"/>
    </row>
    <row r="26" ht="37.25" customHeight="1">
      <c r="A26" s="44"/>
      <c r="B26" s="70"/>
      <c r="C26" t="s" s="71">
        <v>54</v>
      </c>
      <c r="D26" s="72">
        <f>SUMIF(F2:F37,"=衣類",H2:H37)</f>
        <v>0</v>
      </c>
      <c r="E26" s="69"/>
      <c r="F26" s="74"/>
      <c r="G26" s="75"/>
      <c r="H26" s="22"/>
    </row>
    <row r="27" ht="37.25" customHeight="1">
      <c r="A27" s="44"/>
      <c r="B27" s="70"/>
      <c r="C27" t="s" s="71">
        <v>48</v>
      </c>
      <c r="D27" s="73">
        <f>SUMIF(F2:F37,"=家電・家具",H2:H37)</f>
        <v>0</v>
      </c>
      <c r="E27" s="69"/>
      <c r="F27" s="74"/>
      <c r="G27" s="75"/>
      <c r="H27" s="22"/>
    </row>
    <row r="28" ht="37.25" customHeight="1">
      <c r="A28" s="44"/>
      <c r="B28" s="70"/>
      <c r="C28" t="s" s="71">
        <v>58</v>
      </c>
      <c r="D28" s="72">
        <f>SUMIF(F2:F37,"=保険・税・車・NHK",H2:H37)</f>
        <v>0</v>
      </c>
      <c r="E28" s="69"/>
      <c r="F28" s="74"/>
      <c r="G28" s="75"/>
      <c r="H28" s="22"/>
    </row>
    <row r="29" ht="37.25" customHeight="1">
      <c r="A29" s="44"/>
      <c r="B29" s="70"/>
      <c r="C29" t="s" s="71">
        <v>60</v>
      </c>
      <c r="D29" s="72">
        <f>SUMIF(F2:F37,"=お米",H2:H37)</f>
        <v>0</v>
      </c>
      <c r="E29" s="69"/>
      <c r="F29" s="74"/>
      <c r="G29" s="75"/>
      <c r="H29" s="22"/>
    </row>
    <row r="30" ht="37.25" customHeight="1">
      <c r="A30" s="44"/>
      <c r="B30" s="76"/>
      <c r="C30" t="s" s="77">
        <v>43</v>
      </c>
      <c r="D30" s="78">
        <f>SUMIF(F2:F37,"=その他",H2:H37)</f>
        <v>0</v>
      </c>
      <c r="E30" s="69"/>
      <c r="F30" s="74"/>
      <c r="G30" s="75"/>
      <c r="H30" s="22"/>
    </row>
    <row r="31" ht="37.25" customHeight="1">
      <c r="A31" s="44"/>
      <c r="B31" s="66"/>
      <c r="C31" t="s" s="67">
        <v>61</v>
      </c>
      <c r="D31" s="79">
        <f>H3</f>
        <v>0</v>
      </c>
      <c r="E31" s="69"/>
      <c r="F31" s="74"/>
      <c r="G31" s="75"/>
      <c r="H31" s="22"/>
    </row>
    <row r="32" ht="37.25" customHeight="1">
      <c r="A32" s="44"/>
      <c r="B32" s="70"/>
      <c r="C32" t="s" s="71">
        <v>62</v>
      </c>
      <c r="D32" s="73">
        <f>H4</f>
        <v>0</v>
      </c>
      <c r="E32" s="69"/>
      <c r="F32" s="74"/>
      <c r="G32" s="75"/>
      <c r="H32" s="80"/>
    </row>
    <row r="33" ht="37.25" customHeight="1">
      <c r="A33" s="44"/>
      <c r="B33" s="76"/>
      <c r="C33" t="s" s="77">
        <v>63</v>
      </c>
      <c r="D33" s="81">
        <f>H5</f>
        <v>0</v>
      </c>
      <c r="E33" s="69"/>
      <c r="F33" s="74"/>
      <c r="G33" s="75"/>
      <c r="H33" s="80"/>
    </row>
    <row r="34" ht="37.25" customHeight="1">
      <c r="A34" s="44"/>
      <c r="B34" s="66"/>
      <c r="C34" t="s" s="67">
        <v>64</v>
      </c>
      <c r="D34" s="79">
        <f>H8</f>
        <v>0</v>
      </c>
      <c r="E34" s="69"/>
      <c r="F34" s="74"/>
      <c r="G34" s="75"/>
      <c r="H34" s="80"/>
    </row>
    <row r="35" ht="37.25" customHeight="1">
      <c r="A35" s="44"/>
      <c r="B35" s="70"/>
      <c r="C35" t="s" s="71">
        <v>65</v>
      </c>
      <c r="D35" s="73">
        <f>H9</f>
        <v>0</v>
      </c>
      <c r="E35" s="69"/>
      <c r="F35" s="74"/>
      <c r="G35" s="75"/>
      <c r="H35" s="80"/>
    </row>
    <row r="36" ht="37.25" customHeight="1">
      <c r="A36" s="44"/>
      <c r="B36" s="70"/>
      <c r="C36" t="s" s="71">
        <v>66</v>
      </c>
      <c r="D36" s="73">
        <f>H10</f>
        <v>0</v>
      </c>
      <c r="E36" s="69"/>
      <c r="F36" s="74"/>
      <c r="G36" s="75"/>
      <c r="H36" s="80"/>
    </row>
    <row r="37" ht="37.25" customHeight="1">
      <c r="A37" s="82"/>
      <c r="B37" s="76"/>
      <c r="C37" t="s" s="77">
        <v>67</v>
      </c>
      <c r="D37" s="78">
        <f>H10</f>
        <v>0</v>
      </c>
      <c r="E37" s="69"/>
      <c r="F37" s="83"/>
      <c r="G37" s="84"/>
      <c r="H37" s="85"/>
    </row>
  </sheetData>
  <mergeCells count="10">
    <mergeCell ref="A2:A5"/>
    <mergeCell ref="D2:D5"/>
    <mergeCell ref="D8:D9"/>
    <mergeCell ref="A8:A9"/>
    <mergeCell ref="E2:E5"/>
    <mergeCell ref="E8:E9"/>
    <mergeCell ref="A6:A7"/>
    <mergeCell ref="C6:C7"/>
    <mergeCell ref="B6:B7"/>
    <mergeCell ref="D6:D7"/>
  </mergeCells>
  <dataValidations count="1">
    <dataValidation type="list" allowBlank="1" showInputMessage="1" showErrorMessage="1" sqref="F20:F37">
      <formula1>",医療費,イベント費,交際費,旅費,衣類,家電・家具,保険・税・車・NHK,お米,その他"</formula1>
    </dataValidation>
  </dataValidation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dimension ref="A1:H37"/>
  <sheetViews>
    <sheetView workbookViewId="0" showGridLines="0" defaultGridColor="1"/>
  </sheetViews>
  <sheetFormatPr defaultColWidth="43.2" defaultRowHeight="38.05" customHeight="1" outlineLevelRow="0" outlineLevelCol="0"/>
  <cols>
    <col min="1" max="1" width="29.9531" style="184" customWidth="1"/>
    <col min="2" max="2" width="27.1875" style="184" customWidth="1"/>
    <col min="3" max="3" width="25.7578" style="184" customWidth="1"/>
    <col min="4" max="4" width="24.7422" style="184" customWidth="1"/>
    <col min="5" max="5" width="11.1562" style="184" customWidth="1"/>
    <col min="6" max="8" width="32.3672" style="184" customWidth="1"/>
    <col min="9" max="16384" width="43.2109" style="184" customWidth="1"/>
  </cols>
  <sheetData>
    <row r="1" ht="42" customHeight="1">
      <c r="A1" s="2"/>
      <c r="B1" s="3"/>
      <c r="C1" s="3"/>
      <c r="D1" s="4"/>
      <c r="E1" s="5"/>
      <c r="F1" s="6"/>
      <c r="G1" s="6"/>
      <c r="H1" s="6"/>
    </row>
    <row r="2" ht="41.25" customHeight="1">
      <c r="A2" t="s" s="7">
        <v>0</v>
      </c>
      <c r="B2" t="s" s="8">
        <v>1</v>
      </c>
      <c r="C2" s="9"/>
      <c r="D2" s="10">
        <f>C2+C4+C5</f>
        <v>0</v>
      </c>
      <c r="E2" s="11"/>
      <c r="F2" t="s" s="12">
        <v>2</v>
      </c>
      <c r="G2" t="s" s="13">
        <v>3</v>
      </c>
      <c r="H2" s="14">
        <f>SUM(H3:H5)</f>
        <v>0</v>
      </c>
    </row>
    <row r="3" ht="41.25" customHeight="1">
      <c r="A3" s="15"/>
      <c r="B3" t="s" s="16">
        <v>4</v>
      </c>
      <c r="C3" s="17"/>
      <c r="D3" s="18"/>
      <c r="E3" s="19"/>
      <c r="F3" t="s" s="20">
        <v>5</v>
      </c>
      <c r="G3" s="172"/>
      <c r="H3" s="22"/>
    </row>
    <row r="4" ht="41.25" customHeight="1">
      <c r="A4" s="23"/>
      <c r="B4" t="s" s="24">
        <v>7</v>
      </c>
      <c r="C4" s="25"/>
      <c r="D4" s="26"/>
      <c r="E4" s="19"/>
      <c r="F4" t="s" s="20">
        <v>8</v>
      </c>
      <c r="G4" s="172"/>
      <c r="H4" s="22"/>
    </row>
    <row r="5" ht="41.25" customHeight="1">
      <c r="A5" s="23"/>
      <c r="B5" t="s" s="24">
        <v>10</v>
      </c>
      <c r="C5" s="25"/>
      <c r="D5" s="26"/>
      <c r="E5" s="19"/>
      <c r="F5" t="s" s="27">
        <v>11</v>
      </c>
      <c r="G5" s="28"/>
      <c r="H5" s="29"/>
    </row>
    <row r="6" ht="41.25" customHeight="1">
      <c r="A6" t="s" s="30">
        <v>12</v>
      </c>
      <c r="B6" s="31"/>
      <c r="C6" s="32">
        <f>D6/D2*100%</f>
      </c>
      <c r="D6" s="33">
        <f>D2-D8</f>
        <v>0</v>
      </c>
      <c r="E6" s="11"/>
      <c r="F6" t="s" s="12">
        <v>13</v>
      </c>
      <c r="G6" t="s" s="13">
        <v>14</v>
      </c>
      <c r="H6" s="14">
        <f>SUM(H7:H10)</f>
        <v>0</v>
      </c>
    </row>
    <row r="7" ht="41.25" customHeight="1">
      <c r="A7" s="23"/>
      <c r="B7" s="34"/>
      <c r="C7" s="35"/>
      <c r="D7" s="26"/>
      <c r="E7" s="11"/>
      <c r="F7" t="s" s="20">
        <v>15</v>
      </c>
      <c r="G7" s="75"/>
      <c r="H7" s="22"/>
    </row>
    <row r="8" ht="41.25" customHeight="1">
      <c r="A8" t="s" s="37">
        <v>16</v>
      </c>
      <c r="B8" t="s" s="8">
        <v>17</v>
      </c>
      <c r="C8" s="38">
        <f>D11+D12+D13+D14+D15+D16</f>
        <v>0</v>
      </c>
      <c r="D8" s="39">
        <f>SUM(C8:C9)</f>
        <v>0</v>
      </c>
      <c r="E8" s="11"/>
      <c r="F8" t="s" s="20">
        <v>18</v>
      </c>
      <c r="G8" s="75"/>
      <c r="H8" s="22"/>
    </row>
    <row r="9" ht="41.25" customHeight="1">
      <c r="A9" s="41"/>
      <c r="B9" t="s" s="42">
        <v>20</v>
      </c>
      <c r="C9" s="43">
        <f>D17+D18+D19+D20+D21</f>
        <v>0</v>
      </c>
      <c r="D9" s="26"/>
      <c r="E9" s="19"/>
      <c r="F9" t="s" s="20">
        <v>21</v>
      </c>
      <c r="G9" s="173"/>
      <c r="H9" s="22"/>
    </row>
    <row r="10" ht="39.1" customHeight="1">
      <c r="A10" s="44"/>
      <c r="B10" s="45"/>
      <c r="C10" t="s" s="46">
        <v>22</v>
      </c>
      <c r="D10" t="s" s="47">
        <v>23</v>
      </c>
      <c r="E10" s="48"/>
      <c r="F10" t="s" s="27">
        <v>24</v>
      </c>
      <c r="G10" s="84"/>
      <c r="H10" s="29"/>
    </row>
    <row r="11" ht="38.8" customHeight="1">
      <c r="A11" s="44"/>
      <c r="B11" t="s" s="45">
        <v>26</v>
      </c>
      <c r="C11" s="49"/>
      <c r="D11" s="50"/>
      <c r="E11" s="51"/>
      <c r="F11" t="s" s="12">
        <v>27</v>
      </c>
      <c r="G11" s="174"/>
      <c r="H11" s="53">
        <f>SUM(G13:H17)</f>
        <v>0</v>
      </c>
    </row>
    <row r="12" ht="38.8" customHeight="1">
      <c r="A12" s="44"/>
      <c r="B12" t="s" s="45">
        <v>28</v>
      </c>
      <c r="C12" s="49"/>
      <c r="D12" s="50"/>
      <c r="E12" s="51"/>
      <c r="F12" t="s" s="54">
        <v>29</v>
      </c>
      <c r="G12" t="s" s="55">
        <v>30</v>
      </c>
      <c r="H12" t="s" s="56">
        <v>31</v>
      </c>
    </row>
    <row r="13" ht="38.8" customHeight="1">
      <c r="A13" s="44"/>
      <c r="B13" t="s" s="45">
        <v>32</v>
      </c>
      <c r="C13" s="49"/>
      <c r="D13" s="50"/>
      <c r="E13" s="51"/>
      <c r="F13" t="s" s="57">
        <v>33</v>
      </c>
      <c r="G13" s="58"/>
      <c r="H13" s="22"/>
    </row>
    <row r="14" ht="38.8" customHeight="1">
      <c r="A14" s="44"/>
      <c r="B14" t="s" s="45">
        <v>34</v>
      </c>
      <c r="C14" s="49"/>
      <c r="D14" s="50"/>
      <c r="E14" s="51"/>
      <c r="F14" t="s" s="57">
        <v>35</v>
      </c>
      <c r="G14" s="58"/>
      <c r="H14" s="22"/>
    </row>
    <row r="15" ht="38.8" customHeight="1">
      <c r="A15" s="44"/>
      <c r="B15" t="s" s="45">
        <v>2</v>
      </c>
      <c r="C15" s="49"/>
      <c r="D15" s="50"/>
      <c r="E15" s="51"/>
      <c r="F15" t="s" s="57">
        <v>36</v>
      </c>
      <c r="G15" s="58"/>
      <c r="H15" s="22"/>
    </row>
    <row r="16" ht="38.8" customHeight="1">
      <c r="A16" s="44"/>
      <c r="B16" t="s" s="45">
        <v>37</v>
      </c>
      <c r="C16" s="49"/>
      <c r="D16" s="50"/>
      <c r="E16" s="51"/>
      <c r="F16" t="s" s="57">
        <v>38</v>
      </c>
      <c r="G16" s="58"/>
      <c r="H16" s="22"/>
    </row>
    <row r="17" ht="38.8" customHeight="1">
      <c r="A17" s="44"/>
      <c r="B17" t="s" s="45">
        <v>39</v>
      </c>
      <c r="C17" s="49">
        <f>C3*0.35</f>
        <v>0</v>
      </c>
      <c r="D17" s="50">
        <f>C17</f>
        <v>0</v>
      </c>
      <c r="E17" s="51"/>
      <c r="F17" t="s" s="57">
        <v>40</v>
      </c>
      <c r="G17" s="58"/>
      <c r="H17" s="22"/>
    </row>
    <row r="18" ht="38.8" customHeight="1">
      <c r="A18" s="59"/>
      <c r="B18" t="s" s="60">
        <v>41</v>
      </c>
      <c r="C18" s="49"/>
      <c r="D18" s="50"/>
      <c r="E18" s="51"/>
      <c r="F18" s="61"/>
      <c r="G18" s="62"/>
      <c r="H18" s="63"/>
    </row>
    <row r="19" ht="38.8" customHeight="1">
      <c r="A19" s="59"/>
      <c r="B19" t="s" s="60">
        <v>13</v>
      </c>
      <c r="C19" s="49"/>
      <c r="D19" s="50">
        <f>H6</f>
        <v>0</v>
      </c>
      <c r="E19" s="51"/>
      <c r="F19" t="s" s="12">
        <v>42</v>
      </c>
      <c r="G19" t="s" s="13">
        <v>14</v>
      </c>
      <c r="H19" s="64">
        <f>SUM(H20:H37)</f>
        <v>0</v>
      </c>
    </row>
    <row r="20" ht="38.8" customHeight="1">
      <c r="A20" s="59"/>
      <c r="B20" t="s" s="60">
        <v>27</v>
      </c>
      <c r="C20" s="49"/>
      <c r="D20" s="50">
        <f>H11</f>
        <v>0</v>
      </c>
      <c r="E20" s="51"/>
      <c r="F20" s="74"/>
      <c r="G20" s="75"/>
      <c r="H20" s="22"/>
    </row>
    <row r="21" ht="38.8" customHeight="1">
      <c r="A21" s="59"/>
      <c r="B21" t="s" s="60">
        <v>42</v>
      </c>
      <c r="C21" s="49"/>
      <c r="D21" s="50">
        <f>SUM(D22:D30)</f>
        <v>0</v>
      </c>
      <c r="E21" s="51"/>
      <c r="F21" s="74"/>
      <c r="G21" s="75"/>
      <c r="H21" s="22"/>
    </row>
    <row r="22" ht="37.25" customHeight="1">
      <c r="A22" s="44"/>
      <c r="B22" s="66"/>
      <c r="C22" t="s" s="67">
        <v>47</v>
      </c>
      <c r="D22" s="68">
        <f>SUMIF(F2:F37,"=医療費",H2:H37)</f>
        <v>0</v>
      </c>
      <c r="E22" s="69"/>
      <c r="F22" s="74"/>
      <c r="G22" s="75"/>
      <c r="H22" s="22"/>
    </row>
    <row r="23" ht="37.25" customHeight="1">
      <c r="A23" s="44"/>
      <c r="B23" s="70"/>
      <c r="C23" t="s" s="71">
        <v>50</v>
      </c>
      <c r="D23" s="72">
        <f>SUMIF(F2:F37,"=イベント費",H2:H37)</f>
        <v>0</v>
      </c>
      <c r="E23" s="69"/>
      <c r="F23" s="74"/>
      <c r="G23" s="75"/>
      <c r="H23" s="22"/>
    </row>
    <row r="24" ht="37.25" customHeight="1">
      <c r="A24" s="44"/>
      <c r="B24" s="70"/>
      <c r="C24" t="s" s="71">
        <v>45</v>
      </c>
      <c r="D24" s="72">
        <f>SUMIF(F2:F37,"=交際費",H2:H37)</f>
        <v>0</v>
      </c>
      <c r="E24" s="69"/>
      <c r="F24" s="74"/>
      <c r="G24" s="75"/>
      <c r="H24" s="22"/>
    </row>
    <row r="25" ht="37.25" customHeight="1">
      <c r="A25" s="44"/>
      <c r="B25" s="70"/>
      <c r="C25" t="s" s="71">
        <v>53</v>
      </c>
      <c r="D25" s="72">
        <f>SUMIF(F2:F37,"=旅費",H2:H37)</f>
        <v>0</v>
      </c>
      <c r="E25" s="69"/>
      <c r="F25" s="74"/>
      <c r="G25" s="75"/>
      <c r="H25" s="22"/>
    </row>
    <row r="26" ht="37.25" customHeight="1">
      <c r="A26" s="44"/>
      <c r="B26" s="70"/>
      <c r="C26" t="s" s="71">
        <v>54</v>
      </c>
      <c r="D26" s="72">
        <f>SUMIF(F2:F37,"=衣類",H2:H37)</f>
        <v>0</v>
      </c>
      <c r="E26" s="69"/>
      <c r="F26" s="74"/>
      <c r="G26" s="75"/>
      <c r="H26" s="22"/>
    </row>
    <row r="27" ht="37.25" customHeight="1">
      <c r="A27" s="44"/>
      <c r="B27" s="70"/>
      <c r="C27" t="s" s="71">
        <v>48</v>
      </c>
      <c r="D27" s="73">
        <f>SUMIF(F2:F37,"=家電・家具",H2:H37)</f>
        <v>0</v>
      </c>
      <c r="E27" s="69"/>
      <c r="F27" s="74"/>
      <c r="G27" s="75"/>
      <c r="H27" s="22"/>
    </row>
    <row r="28" ht="37.25" customHeight="1">
      <c r="A28" s="44"/>
      <c r="B28" s="70"/>
      <c r="C28" t="s" s="71">
        <v>58</v>
      </c>
      <c r="D28" s="72">
        <f>SUMIF(F2:F37,"=保険・税・車・NHK",H2:H37)</f>
        <v>0</v>
      </c>
      <c r="E28" s="69"/>
      <c r="F28" s="74"/>
      <c r="G28" s="75"/>
      <c r="H28" s="22"/>
    </row>
    <row r="29" ht="37.25" customHeight="1">
      <c r="A29" s="44"/>
      <c r="B29" s="70"/>
      <c r="C29" t="s" s="71">
        <v>60</v>
      </c>
      <c r="D29" s="72">
        <f>SUMIF(F2:F37,"=お米",H2:H37)</f>
        <v>0</v>
      </c>
      <c r="E29" s="69"/>
      <c r="F29" s="74"/>
      <c r="G29" s="75"/>
      <c r="H29" s="22"/>
    </row>
    <row r="30" ht="37.25" customHeight="1">
      <c r="A30" s="44"/>
      <c r="B30" s="76"/>
      <c r="C30" t="s" s="77">
        <v>43</v>
      </c>
      <c r="D30" s="78">
        <f>SUMIF(F2:F37,"=その他",H2:H37)</f>
        <v>0</v>
      </c>
      <c r="E30" s="69"/>
      <c r="F30" s="74"/>
      <c r="G30" s="75"/>
      <c r="H30" s="22"/>
    </row>
    <row r="31" ht="37.25" customHeight="1">
      <c r="A31" s="44"/>
      <c r="B31" s="66"/>
      <c r="C31" t="s" s="67">
        <v>61</v>
      </c>
      <c r="D31" s="79">
        <f>H3</f>
        <v>0</v>
      </c>
      <c r="E31" s="69"/>
      <c r="F31" s="74"/>
      <c r="G31" s="75"/>
      <c r="H31" s="22"/>
    </row>
    <row r="32" ht="37.25" customHeight="1">
      <c r="A32" s="44"/>
      <c r="B32" s="70"/>
      <c r="C32" t="s" s="71">
        <v>62</v>
      </c>
      <c r="D32" s="73">
        <f>H4</f>
        <v>0</v>
      </c>
      <c r="E32" s="69"/>
      <c r="F32" s="74"/>
      <c r="G32" s="75"/>
      <c r="H32" s="80"/>
    </row>
    <row r="33" ht="37.25" customHeight="1">
      <c r="A33" s="44"/>
      <c r="B33" s="76"/>
      <c r="C33" t="s" s="77">
        <v>63</v>
      </c>
      <c r="D33" s="81">
        <f>H5</f>
        <v>0</v>
      </c>
      <c r="E33" s="69"/>
      <c r="F33" s="74"/>
      <c r="G33" s="75"/>
      <c r="H33" s="80"/>
    </row>
    <row r="34" ht="37.25" customHeight="1">
      <c r="A34" s="44"/>
      <c r="B34" s="66"/>
      <c r="C34" t="s" s="67">
        <v>64</v>
      </c>
      <c r="D34" s="79">
        <f>H8</f>
        <v>0</v>
      </c>
      <c r="E34" s="69"/>
      <c r="F34" s="74"/>
      <c r="G34" s="75"/>
      <c r="H34" s="80"/>
    </row>
    <row r="35" ht="37.25" customHeight="1">
      <c r="A35" s="44"/>
      <c r="B35" s="70"/>
      <c r="C35" t="s" s="71">
        <v>65</v>
      </c>
      <c r="D35" s="73">
        <f>H9</f>
        <v>0</v>
      </c>
      <c r="E35" s="69"/>
      <c r="F35" s="74"/>
      <c r="G35" s="75"/>
      <c r="H35" s="80"/>
    </row>
    <row r="36" ht="37.25" customHeight="1">
      <c r="A36" s="44"/>
      <c r="B36" s="70"/>
      <c r="C36" t="s" s="71">
        <v>66</v>
      </c>
      <c r="D36" s="73">
        <f>H10</f>
        <v>0</v>
      </c>
      <c r="E36" s="69"/>
      <c r="F36" s="74"/>
      <c r="G36" s="75"/>
      <c r="H36" s="80"/>
    </row>
    <row r="37" ht="37.25" customHeight="1">
      <c r="A37" s="82"/>
      <c r="B37" s="76"/>
      <c r="C37" t="s" s="77">
        <v>67</v>
      </c>
      <c r="D37" s="78">
        <f>H10</f>
        <v>0</v>
      </c>
      <c r="E37" s="69"/>
      <c r="F37" s="83"/>
      <c r="G37" s="84"/>
      <c r="H37" s="85"/>
    </row>
  </sheetData>
  <mergeCells count="10">
    <mergeCell ref="A2:A5"/>
    <mergeCell ref="D2:D5"/>
    <mergeCell ref="D8:D9"/>
    <mergeCell ref="A8:A9"/>
    <mergeCell ref="E2:E5"/>
    <mergeCell ref="E8:E9"/>
    <mergeCell ref="A6:A7"/>
    <mergeCell ref="C6:C7"/>
    <mergeCell ref="B6:B7"/>
    <mergeCell ref="D6:D7"/>
  </mergeCells>
  <dataValidations count="1">
    <dataValidation type="list" allowBlank="1" showInputMessage="1" showErrorMessage="1" sqref="F20:F37">
      <formula1>",医療費,イベント費,交際費,旅費,衣類,家電・家具,保険・税・車・NHK,お米,その他"</formula1>
    </dataValidation>
  </dataValidation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dimension ref="A1:H37"/>
  <sheetViews>
    <sheetView workbookViewId="0" showGridLines="0" defaultGridColor="1"/>
  </sheetViews>
  <sheetFormatPr defaultColWidth="43.2" defaultRowHeight="38.05" customHeight="1" outlineLevelRow="0" outlineLevelCol="0"/>
  <cols>
    <col min="1" max="1" width="29.9531" style="185" customWidth="1"/>
    <col min="2" max="2" width="27.1875" style="185" customWidth="1"/>
    <col min="3" max="3" width="25.7578" style="185" customWidth="1"/>
    <col min="4" max="4" width="24.7422" style="185" customWidth="1"/>
    <col min="5" max="5" width="11.1562" style="185" customWidth="1"/>
    <col min="6" max="8" width="32.3672" style="185" customWidth="1"/>
    <col min="9" max="16384" width="43.2109" style="185" customWidth="1"/>
  </cols>
  <sheetData>
    <row r="1" ht="42" customHeight="1">
      <c r="A1" s="2"/>
      <c r="B1" s="3"/>
      <c r="C1" s="3"/>
      <c r="D1" s="4"/>
      <c r="E1" s="5"/>
      <c r="F1" s="6"/>
      <c r="G1" s="6"/>
      <c r="H1" s="6"/>
    </row>
    <row r="2" ht="41.25" customHeight="1">
      <c r="A2" t="s" s="7">
        <v>0</v>
      </c>
      <c r="B2" t="s" s="8">
        <v>1</v>
      </c>
      <c r="C2" s="9"/>
      <c r="D2" s="10">
        <f>C2+C4+C5</f>
        <v>0</v>
      </c>
      <c r="E2" s="11"/>
      <c r="F2" t="s" s="12">
        <v>2</v>
      </c>
      <c r="G2" t="s" s="13">
        <v>3</v>
      </c>
      <c r="H2" s="14">
        <f>SUM(H3:H5)</f>
        <v>0</v>
      </c>
    </row>
    <row r="3" ht="41.25" customHeight="1">
      <c r="A3" s="15"/>
      <c r="B3" t="s" s="16">
        <v>4</v>
      </c>
      <c r="C3" s="17"/>
      <c r="D3" s="18"/>
      <c r="E3" s="19"/>
      <c r="F3" t="s" s="20">
        <v>5</v>
      </c>
      <c r="G3" s="172"/>
      <c r="H3" s="22"/>
    </row>
    <row r="4" ht="41.25" customHeight="1">
      <c r="A4" s="23"/>
      <c r="B4" t="s" s="24">
        <v>7</v>
      </c>
      <c r="C4" s="25"/>
      <c r="D4" s="26"/>
      <c r="E4" s="19"/>
      <c r="F4" t="s" s="20">
        <v>8</v>
      </c>
      <c r="G4" s="172"/>
      <c r="H4" s="22"/>
    </row>
    <row r="5" ht="41.25" customHeight="1">
      <c r="A5" s="23"/>
      <c r="B5" t="s" s="24">
        <v>10</v>
      </c>
      <c r="C5" s="25"/>
      <c r="D5" s="26"/>
      <c r="E5" s="19"/>
      <c r="F5" t="s" s="27">
        <v>11</v>
      </c>
      <c r="G5" s="28"/>
      <c r="H5" s="29"/>
    </row>
    <row r="6" ht="41.25" customHeight="1">
      <c r="A6" t="s" s="30">
        <v>12</v>
      </c>
      <c r="B6" s="31"/>
      <c r="C6" s="32">
        <f>D6/D2*100%</f>
      </c>
      <c r="D6" s="33">
        <f>D2-D8</f>
        <v>0</v>
      </c>
      <c r="E6" s="11"/>
      <c r="F6" t="s" s="12">
        <v>13</v>
      </c>
      <c r="G6" t="s" s="13">
        <v>14</v>
      </c>
      <c r="H6" s="14">
        <f>SUM(H7:H10)</f>
        <v>0</v>
      </c>
    </row>
    <row r="7" ht="41.25" customHeight="1">
      <c r="A7" s="23"/>
      <c r="B7" s="34"/>
      <c r="C7" s="35"/>
      <c r="D7" s="26"/>
      <c r="E7" s="11"/>
      <c r="F7" t="s" s="20">
        <v>15</v>
      </c>
      <c r="G7" s="75"/>
      <c r="H7" s="22"/>
    </row>
    <row r="8" ht="41.25" customHeight="1">
      <c r="A8" t="s" s="37">
        <v>16</v>
      </c>
      <c r="B8" t="s" s="8">
        <v>17</v>
      </c>
      <c r="C8" s="38">
        <f>D11+D12+D13+D14+D15+D16</f>
        <v>0</v>
      </c>
      <c r="D8" s="39">
        <f>SUM(C8:C9)</f>
        <v>0</v>
      </c>
      <c r="E8" s="11"/>
      <c r="F8" t="s" s="20">
        <v>18</v>
      </c>
      <c r="G8" s="75"/>
      <c r="H8" s="22"/>
    </row>
    <row r="9" ht="41.25" customHeight="1">
      <c r="A9" s="41"/>
      <c r="B9" t="s" s="42">
        <v>20</v>
      </c>
      <c r="C9" s="43">
        <f>D17+D18+D19+D20+D21</f>
        <v>0</v>
      </c>
      <c r="D9" s="26"/>
      <c r="E9" s="19"/>
      <c r="F9" t="s" s="20">
        <v>21</v>
      </c>
      <c r="G9" s="173"/>
      <c r="H9" s="22"/>
    </row>
    <row r="10" ht="39.1" customHeight="1">
      <c r="A10" s="44"/>
      <c r="B10" s="45"/>
      <c r="C10" t="s" s="46">
        <v>22</v>
      </c>
      <c r="D10" t="s" s="47">
        <v>23</v>
      </c>
      <c r="E10" s="48"/>
      <c r="F10" t="s" s="27">
        <v>24</v>
      </c>
      <c r="G10" s="84"/>
      <c r="H10" s="29"/>
    </row>
    <row r="11" ht="38.8" customHeight="1">
      <c r="A11" s="44"/>
      <c r="B11" t="s" s="45">
        <v>26</v>
      </c>
      <c r="C11" s="49"/>
      <c r="D11" s="50"/>
      <c r="E11" s="51"/>
      <c r="F11" t="s" s="12">
        <v>27</v>
      </c>
      <c r="G11" s="174"/>
      <c r="H11" s="53">
        <f>SUM(G13:H17)</f>
        <v>0</v>
      </c>
    </row>
    <row r="12" ht="38.8" customHeight="1">
      <c r="A12" s="44"/>
      <c r="B12" t="s" s="45">
        <v>28</v>
      </c>
      <c r="C12" s="49"/>
      <c r="D12" s="50"/>
      <c r="E12" s="51"/>
      <c r="F12" t="s" s="54">
        <v>29</v>
      </c>
      <c r="G12" t="s" s="55">
        <v>30</v>
      </c>
      <c r="H12" t="s" s="56">
        <v>31</v>
      </c>
    </row>
    <row r="13" ht="38.8" customHeight="1">
      <c r="A13" s="44"/>
      <c r="B13" t="s" s="45">
        <v>32</v>
      </c>
      <c r="C13" s="49"/>
      <c r="D13" s="50"/>
      <c r="E13" s="51"/>
      <c r="F13" t="s" s="57">
        <v>33</v>
      </c>
      <c r="G13" s="58"/>
      <c r="H13" s="22"/>
    </row>
    <row r="14" ht="38.8" customHeight="1">
      <c r="A14" s="44"/>
      <c r="B14" t="s" s="45">
        <v>34</v>
      </c>
      <c r="C14" s="49"/>
      <c r="D14" s="50"/>
      <c r="E14" s="51"/>
      <c r="F14" t="s" s="57">
        <v>35</v>
      </c>
      <c r="G14" s="58"/>
      <c r="H14" s="22"/>
    </row>
    <row r="15" ht="38.8" customHeight="1">
      <c r="A15" s="44"/>
      <c r="B15" t="s" s="45">
        <v>2</v>
      </c>
      <c r="C15" s="49"/>
      <c r="D15" s="50"/>
      <c r="E15" s="51"/>
      <c r="F15" t="s" s="57">
        <v>36</v>
      </c>
      <c r="G15" s="58"/>
      <c r="H15" s="22"/>
    </row>
    <row r="16" ht="38.8" customHeight="1">
      <c r="A16" s="44"/>
      <c r="B16" t="s" s="45">
        <v>37</v>
      </c>
      <c r="C16" s="49"/>
      <c r="D16" s="50"/>
      <c r="E16" s="51"/>
      <c r="F16" t="s" s="57">
        <v>38</v>
      </c>
      <c r="G16" s="58"/>
      <c r="H16" s="22"/>
    </row>
    <row r="17" ht="38.8" customHeight="1">
      <c r="A17" s="44"/>
      <c r="B17" t="s" s="45">
        <v>39</v>
      </c>
      <c r="C17" s="49">
        <f>C3*0.35</f>
        <v>0</v>
      </c>
      <c r="D17" s="50">
        <f>C17</f>
        <v>0</v>
      </c>
      <c r="E17" s="51"/>
      <c r="F17" t="s" s="57">
        <v>40</v>
      </c>
      <c r="G17" s="58"/>
      <c r="H17" s="22"/>
    </row>
    <row r="18" ht="38.8" customHeight="1">
      <c r="A18" s="59"/>
      <c r="B18" t="s" s="60">
        <v>41</v>
      </c>
      <c r="C18" s="49"/>
      <c r="D18" s="50"/>
      <c r="E18" s="51"/>
      <c r="F18" s="61"/>
      <c r="G18" s="62"/>
      <c r="H18" s="63"/>
    </row>
    <row r="19" ht="38.8" customHeight="1">
      <c r="A19" s="59"/>
      <c r="B19" t="s" s="60">
        <v>13</v>
      </c>
      <c r="C19" s="49"/>
      <c r="D19" s="50">
        <f>H6</f>
        <v>0</v>
      </c>
      <c r="E19" s="51"/>
      <c r="F19" t="s" s="12">
        <v>42</v>
      </c>
      <c r="G19" t="s" s="13">
        <v>14</v>
      </c>
      <c r="H19" s="64">
        <f>SUM(H20:H37)</f>
        <v>0</v>
      </c>
    </row>
    <row r="20" ht="38.8" customHeight="1">
      <c r="A20" s="59"/>
      <c r="B20" t="s" s="60">
        <v>27</v>
      </c>
      <c r="C20" s="49"/>
      <c r="D20" s="50">
        <f>H11</f>
        <v>0</v>
      </c>
      <c r="E20" s="51"/>
      <c r="F20" s="74"/>
      <c r="G20" s="75"/>
      <c r="H20" s="22"/>
    </row>
    <row r="21" ht="38.8" customHeight="1">
      <c r="A21" s="59"/>
      <c r="B21" t="s" s="60">
        <v>42</v>
      </c>
      <c r="C21" s="49"/>
      <c r="D21" s="50">
        <f>SUM(D22:D30)</f>
        <v>0</v>
      </c>
      <c r="E21" s="51"/>
      <c r="F21" s="74"/>
      <c r="G21" s="75"/>
      <c r="H21" s="22"/>
    </row>
    <row r="22" ht="37.25" customHeight="1">
      <c r="A22" s="44"/>
      <c r="B22" s="66"/>
      <c r="C22" t="s" s="67">
        <v>47</v>
      </c>
      <c r="D22" s="68">
        <f>SUMIF(F2:F37,"=医療費",H2:H37)</f>
        <v>0</v>
      </c>
      <c r="E22" s="69"/>
      <c r="F22" s="74"/>
      <c r="G22" s="75"/>
      <c r="H22" s="22"/>
    </row>
    <row r="23" ht="37.25" customHeight="1">
      <c r="A23" s="44"/>
      <c r="B23" s="70"/>
      <c r="C23" t="s" s="71">
        <v>50</v>
      </c>
      <c r="D23" s="72">
        <f>SUMIF(F2:F37,"=イベント費",H2:H37)</f>
        <v>0</v>
      </c>
      <c r="E23" s="69"/>
      <c r="F23" s="74"/>
      <c r="G23" s="75"/>
      <c r="H23" s="22"/>
    </row>
    <row r="24" ht="37.25" customHeight="1">
      <c r="A24" s="44"/>
      <c r="B24" s="70"/>
      <c r="C24" t="s" s="71">
        <v>45</v>
      </c>
      <c r="D24" s="72">
        <f>SUMIF(F2:F37,"=交際費",H2:H37)</f>
        <v>0</v>
      </c>
      <c r="E24" s="69"/>
      <c r="F24" s="74"/>
      <c r="G24" s="75"/>
      <c r="H24" s="22"/>
    </row>
    <row r="25" ht="37.25" customHeight="1">
      <c r="A25" s="44"/>
      <c r="B25" s="70"/>
      <c r="C25" t="s" s="71">
        <v>53</v>
      </c>
      <c r="D25" s="72">
        <f>SUMIF(F2:F37,"=旅費",H2:H37)</f>
        <v>0</v>
      </c>
      <c r="E25" s="69"/>
      <c r="F25" s="74"/>
      <c r="G25" s="75"/>
      <c r="H25" s="22"/>
    </row>
    <row r="26" ht="37.25" customHeight="1">
      <c r="A26" s="44"/>
      <c r="B26" s="70"/>
      <c r="C26" t="s" s="71">
        <v>54</v>
      </c>
      <c r="D26" s="72">
        <f>SUMIF(F2:F37,"=衣類",H2:H37)</f>
        <v>0</v>
      </c>
      <c r="E26" s="69"/>
      <c r="F26" s="74"/>
      <c r="G26" s="75"/>
      <c r="H26" s="22"/>
    </row>
    <row r="27" ht="37.25" customHeight="1">
      <c r="A27" s="44"/>
      <c r="B27" s="70"/>
      <c r="C27" t="s" s="71">
        <v>48</v>
      </c>
      <c r="D27" s="73">
        <f>SUMIF(F2:F37,"=家電・家具",H2:H37)</f>
        <v>0</v>
      </c>
      <c r="E27" s="69"/>
      <c r="F27" s="74"/>
      <c r="G27" s="75"/>
      <c r="H27" s="22"/>
    </row>
    <row r="28" ht="37.25" customHeight="1">
      <c r="A28" s="44"/>
      <c r="B28" s="70"/>
      <c r="C28" t="s" s="71">
        <v>58</v>
      </c>
      <c r="D28" s="72">
        <f>SUMIF(F2:F37,"=保険・税・車・NHK",H2:H37)</f>
        <v>0</v>
      </c>
      <c r="E28" s="69"/>
      <c r="F28" s="74"/>
      <c r="G28" s="75"/>
      <c r="H28" s="22"/>
    </row>
    <row r="29" ht="37.25" customHeight="1">
      <c r="A29" s="44"/>
      <c r="B29" s="70"/>
      <c r="C29" t="s" s="71">
        <v>60</v>
      </c>
      <c r="D29" s="72">
        <f>SUMIF(F2:F37,"=お米",H2:H37)</f>
        <v>0</v>
      </c>
      <c r="E29" s="69"/>
      <c r="F29" s="74"/>
      <c r="G29" s="75"/>
      <c r="H29" s="22"/>
    </row>
    <row r="30" ht="37.25" customHeight="1">
      <c r="A30" s="44"/>
      <c r="B30" s="76"/>
      <c r="C30" t="s" s="77">
        <v>43</v>
      </c>
      <c r="D30" s="78">
        <f>SUMIF(F2:F37,"=その他",H2:H37)</f>
        <v>0</v>
      </c>
      <c r="E30" s="69"/>
      <c r="F30" s="74"/>
      <c r="G30" s="75"/>
      <c r="H30" s="22"/>
    </row>
    <row r="31" ht="37.25" customHeight="1">
      <c r="A31" s="44"/>
      <c r="B31" s="66"/>
      <c r="C31" t="s" s="67">
        <v>61</v>
      </c>
      <c r="D31" s="79">
        <f>H3</f>
        <v>0</v>
      </c>
      <c r="E31" s="69"/>
      <c r="F31" s="74"/>
      <c r="G31" s="75"/>
      <c r="H31" s="22"/>
    </row>
    <row r="32" ht="37.25" customHeight="1">
      <c r="A32" s="44"/>
      <c r="B32" s="70"/>
      <c r="C32" t="s" s="71">
        <v>62</v>
      </c>
      <c r="D32" s="73">
        <f>H4</f>
        <v>0</v>
      </c>
      <c r="E32" s="69"/>
      <c r="F32" s="74"/>
      <c r="G32" s="75"/>
      <c r="H32" s="80"/>
    </row>
    <row r="33" ht="37.25" customHeight="1">
      <c r="A33" s="44"/>
      <c r="B33" s="76"/>
      <c r="C33" t="s" s="77">
        <v>63</v>
      </c>
      <c r="D33" s="81">
        <f>H5</f>
        <v>0</v>
      </c>
      <c r="E33" s="69"/>
      <c r="F33" s="74"/>
      <c r="G33" s="75"/>
      <c r="H33" s="80"/>
    </row>
    <row r="34" ht="37.25" customHeight="1">
      <c r="A34" s="44"/>
      <c r="B34" s="66"/>
      <c r="C34" t="s" s="67">
        <v>64</v>
      </c>
      <c r="D34" s="79">
        <f>H8</f>
        <v>0</v>
      </c>
      <c r="E34" s="69"/>
      <c r="F34" s="74"/>
      <c r="G34" s="75"/>
      <c r="H34" s="80"/>
    </row>
    <row r="35" ht="37.25" customHeight="1">
      <c r="A35" s="44"/>
      <c r="B35" s="70"/>
      <c r="C35" t="s" s="71">
        <v>65</v>
      </c>
      <c r="D35" s="73">
        <f>H9</f>
        <v>0</v>
      </c>
      <c r="E35" s="69"/>
      <c r="F35" s="74"/>
      <c r="G35" s="75"/>
      <c r="H35" s="80"/>
    </row>
    <row r="36" ht="37.25" customHeight="1">
      <c r="A36" s="44"/>
      <c r="B36" s="70"/>
      <c r="C36" t="s" s="71">
        <v>66</v>
      </c>
      <c r="D36" s="73">
        <f>H10</f>
        <v>0</v>
      </c>
      <c r="E36" s="69"/>
      <c r="F36" s="74"/>
      <c r="G36" s="75"/>
      <c r="H36" s="80"/>
    </row>
    <row r="37" ht="37.25" customHeight="1">
      <c r="A37" s="82"/>
      <c r="B37" s="76"/>
      <c r="C37" t="s" s="77">
        <v>67</v>
      </c>
      <c r="D37" s="78">
        <f>H10</f>
        <v>0</v>
      </c>
      <c r="E37" s="69"/>
      <c r="F37" s="83"/>
      <c r="G37" s="84"/>
      <c r="H37" s="85"/>
    </row>
  </sheetData>
  <mergeCells count="10">
    <mergeCell ref="A2:A5"/>
    <mergeCell ref="D2:D5"/>
    <mergeCell ref="D8:D9"/>
    <mergeCell ref="A8:A9"/>
    <mergeCell ref="E2:E5"/>
    <mergeCell ref="E8:E9"/>
    <mergeCell ref="A6:A7"/>
    <mergeCell ref="C6:C7"/>
    <mergeCell ref="B6:B7"/>
    <mergeCell ref="D6:D7"/>
  </mergeCells>
  <dataValidations count="1">
    <dataValidation type="list" allowBlank="1" showInputMessage="1" showErrorMessage="1" sqref="F20:F37">
      <formula1>",医療費,イベント費,交際費,旅費,衣類,家電・家具,保険・税・車・NHK,お米,その他"</formula1>
    </dataValidation>
  </dataValidation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H37"/>
  <sheetViews>
    <sheetView workbookViewId="0" showGridLines="0" defaultGridColor="1"/>
  </sheetViews>
  <sheetFormatPr defaultColWidth="43.2" defaultRowHeight="38.05" customHeight="1" outlineLevelRow="0" outlineLevelCol="0"/>
  <cols>
    <col min="1" max="1" width="29.9531" style="1" customWidth="1"/>
    <col min="2" max="2" width="27.1875" style="1" customWidth="1"/>
    <col min="3" max="3" width="25.7578" style="1" customWidth="1"/>
    <col min="4" max="4" width="24.7422" style="1" customWidth="1"/>
    <col min="5" max="5" width="11.1562" style="1" customWidth="1"/>
    <col min="6" max="8" width="32.3672" style="1" customWidth="1"/>
    <col min="9" max="16384" width="43.2109" style="1" customWidth="1"/>
  </cols>
  <sheetData>
    <row r="1" ht="42" customHeight="1">
      <c r="A1" s="2"/>
      <c r="B1" s="3"/>
      <c r="C1" s="3"/>
      <c r="D1" s="4"/>
      <c r="E1" s="5"/>
      <c r="F1" s="6"/>
      <c r="G1" s="6"/>
      <c r="H1" s="6"/>
    </row>
    <row r="2" ht="41.25" customHeight="1">
      <c r="A2" t="s" s="7">
        <v>0</v>
      </c>
      <c r="B2" t="s" s="8">
        <v>1</v>
      </c>
      <c r="C2" s="9">
        <v>274000</v>
      </c>
      <c r="D2" s="10">
        <f>C2+C4+C5</f>
        <v>374000</v>
      </c>
      <c r="E2" s="11"/>
      <c r="F2" t="s" s="12">
        <v>2</v>
      </c>
      <c r="G2" t="s" s="13">
        <v>3</v>
      </c>
      <c r="H2" s="14">
        <f>SUM(H3:H5)</f>
        <v>12398</v>
      </c>
    </row>
    <row r="3" ht="41.25" customHeight="1">
      <c r="A3" s="15"/>
      <c r="B3" t="s" s="16">
        <v>4</v>
      </c>
      <c r="C3" s="17">
        <v>69854</v>
      </c>
      <c r="D3" s="18"/>
      <c r="E3" s="19"/>
      <c r="F3" t="s" s="20">
        <v>5</v>
      </c>
      <c r="G3" t="s" s="21">
        <v>6</v>
      </c>
      <c r="H3" s="22">
        <v>4793</v>
      </c>
    </row>
    <row r="4" ht="41.25" customHeight="1">
      <c r="A4" s="23"/>
      <c r="B4" t="s" s="24">
        <v>7</v>
      </c>
      <c r="C4" s="25">
        <v>100000</v>
      </c>
      <c r="D4" s="26"/>
      <c r="E4" s="19"/>
      <c r="F4" t="s" s="20">
        <v>8</v>
      </c>
      <c r="G4" t="s" s="21">
        <v>9</v>
      </c>
      <c r="H4" s="22">
        <v>7605</v>
      </c>
    </row>
    <row r="5" ht="41.25" customHeight="1">
      <c r="A5" s="23"/>
      <c r="B5" t="s" s="24">
        <v>10</v>
      </c>
      <c r="C5" s="25"/>
      <c r="D5" s="26"/>
      <c r="E5" s="19"/>
      <c r="F5" t="s" s="27">
        <v>11</v>
      </c>
      <c r="G5" s="28"/>
      <c r="H5" s="29"/>
    </row>
    <row r="6" ht="41.25" customHeight="1">
      <c r="A6" t="s" s="30">
        <v>12</v>
      </c>
      <c r="B6" s="31"/>
      <c r="C6" s="32">
        <f>D6/D2*100%</f>
        <v>0.286109625668449</v>
      </c>
      <c r="D6" s="33">
        <f>D2-D8</f>
        <v>107005</v>
      </c>
      <c r="E6" s="11"/>
      <c r="F6" t="s" s="12">
        <v>13</v>
      </c>
      <c r="G6" t="s" s="13">
        <v>14</v>
      </c>
      <c r="H6" s="14">
        <f>SUM(H7:H10)</f>
        <v>27447</v>
      </c>
    </row>
    <row r="7" ht="41.25" customHeight="1">
      <c r="A7" s="23"/>
      <c r="B7" s="34"/>
      <c r="C7" s="35"/>
      <c r="D7" s="26"/>
      <c r="E7" s="11"/>
      <c r="F7" t="s" s="20">
        <v>15</v>
      </c>
      <c r="G7" s="36"/>
      <c r="H7" s="22"/>
    </row>
    <row r="8" ht="41.25" customHeight="1">
      <c r="A8" t="s" s="37">
        <v>16</v>
      </c>
      <c r="B8" t="s" s="8">
        <v>17</v>
      </c>
      <c r="C8" s="38">
        <f>D11+D12+D13+D14+D15+D16</f>
        <v>134560</v>
      </c>
      <c r="D8" s="39">
        <f>SUM(C8:C9)</f>
        <v>266995</v>
      </c>
      <c r="E8" s="11"/>
      <c r="F8" t="s" s="20">
        <v>18</v>
      </c>
      <c r="G8" t="s" s="40">
        <v>19</v>
      </c>
      <c r="H8" s="22">
        <f>13550+4650</f>
        <v>18200</v>
      </c>
    </row>
    <row r="9" ht="41.25" customHeight="1">
      <c r="A9" s="41"/>
      <c r="B9" t="s" s="42">
        <v>20</v>
      </c>
      <c r="C9" s="43">
        <f>D17+D18+D19+D20+D21</f>
        <v>132435</v>
      </c>
      <c r="D9" s="26"/>
      <c r="E9" s="19"/>
      <c r="F9" t="s" s="20">
        <v>21</v>
      </c>
      <c r="G9" s="36"/>
      <c r="H9" s="22"/>
    </row>
    <row r="10" ht="39.1" customHeight="1">
      <c r="A10" s="44"/>
      <c r="B10" s="45"/>
      <c r="C10" t="s" s="46">
        <v>22</v>
      </c>
      <c r="D10" t="s" s="47">
        <v>23</v>
      </c>
      <c r="E10" s="48"/>
      <c r="F10" t="s" s="27">
        <v>24</v>
      </c>
      <c r="G10" t="s" s="40">
        <v>25</v>
      </c>
      <c r="H10" s="29">
        <f>2627+820+5800</f>
        <v>9247</v>
      </c>
    </row>
    <row r="11" ht="38.8" customHeight="1">
      <c r="A11" s="44"/>
      <c r="B11" t="s" s="45">
        <v>26</v>
      </c>
      <c r="C11" s="49"/>
      <c r="D11" s="50">
        <v>63240</v>
      </c>
      <c r="E11" s="51"/>
      <c r="F11" t="s" s="12">
        <v>27</v>
      </c>
      <c r="G11" s="52"/>
      <c r="H11" s="53">
        <f>SUM(G13:H17)</f>
        <v>27838</v>
      </c>
    </row>
    <row r="12" ht="38.8" customHeight="1">
      <c r="A12" s="44"/>
      <c r="B12" t="s" s="45">
        <v>28</v>
      </c>
      <c r="C12" s="49"/>
      <c r="D12" s="50">
        <v>2160</v>
      </c>
      <c r="E12" s="51"/>
      <c r="F12" t="s" s="54">
        <v>29</v>
      </c>
      <c r="G12" t="s" s="55">
        <v>30</v>
      </c>
      <c r="H12" t="s" s="56">
        <v>31</v>
      </c>
    </row>
    <row r="13" ht="38.8" customHeight="1">
      <c r="A13" s="44"/>
      <c r="B13" t="s" s="45">
        <v>32</v>
      </c>
      <c r="C13" s="49"/>
      <c r="D13" s="50">
        <f>10000+1680</f>
        <v>11680</v>
      </c>
      <c r="E13" s="51"/>
      <c r="F13" t="s" s="57">
        <v>33</v>
      </c>
      <c r="G13" s="58">
        <f>241+2917+1620+80</f>
        <v>4858</v>
      </c>
      <c r="H13" s="22">
        <f>3561+765+0</f>
        <v>4326</v>
      </c>
    </row>
    <row r="14" ht="38.8" customHeight="1">
      <c r="A14" s="44"/>
      <c r="B14" t="s" s="45">
        <v>34</v>
      </c>
      <c r="C14" s="49"/>
      <c r="D14" s="50">
        <v>7480</v>
      </c>
      <c r="E14" s="51"/>
      <c r="F14" t="s" s="57">
        <v>35</v>
      </c>
      <c r="G14" s="58">
        <f>152+3751</f>
        <v>3903</v>
      </c>
      <c r="H14" s="22">
        <v>3562</v>
      </c>
    </row>
    <row r="15" ht="38.8" customHeight="1">
      <c r="A15" s="44"/>
      <c r="B15" t="s" s="45">
        <v>2</v>
      </c>
      <c r="C15" s="49"/>
      <c r="D15" s="50">
        <v>17000</v>
      </c>
      <c r="E15" s="51"/>
      <c r="F15" t="s" s="57">
        <v>36</v>
      </c>
      <c r="G15" s="58">
        <f>137+0</f>
        <v>137</v>
      </c>
      <c r="H15" s="22">
        <f>4099+220</f>
        <v>4319</v>
      </c>
    </row>
    <row r="16" ht="38.8" customHeight="1">
      <c r="A16" s="44"/>
      <c r="B16" t="s" s="45">
        <v>37</v>
      </c>
      <c r="C16" s="49"/>
      <c r="D16" s="50">
        <v>33000</v>
      </c>
      <c r="E16" s="51"/>
      <c r="F16" t="s" s="57">
        <v>38</v>
      </c>
      <c r="G16" s="58">
        <f>170+990+0</f>
        <v>1160</v>
      </c>
      <c r="H16" s="22">
        <f>871+4482+220</f>
        <v>5573</v>
      </c>
    </row>
    <row r="17" ht="38.8" customHeight="1">
      <c r="A17" s="44"/>
      <c r="B17" t="s" s="45">
        <v>39</v>
      </c>
      <c r="C17" s="49">
        <f>C3*0.35</f>
        <v>24448.9</v>
      </c>
      <c r="D17" s="50">
        <v>27000</v>
      </c>
      <c r="E17" s="51"/>
      <c r="F17" t="s" s="57">
        <v>40</v>
      </c>
      <c r="G17" s="58"/>
      <c r="H17" s="22"/>
    </row>
    <row r="18" ht="38.8" customHeight="1">
      <c r="A18" s="59"/>
      <c r="B18" t="s" s="60">
        <v>41</v>
      </c>
      <c r="C18" s="49"/>
      <c r="D18" s="50">
        <v>4000</v>
      </c>
      <c r="E18" s="51"/>
      <c r="F18" s="61"/>
      <c r="G18" s="62"/>
      <c r="H18" s="63"/>
    </row>
    <row r="19" ht="38.8" customHeight="1">
      <c r="A19" s="59"/>
      <c r="B19" t="s" s="60">
        <v>13</v>
      </c>
      <c r="C19" s="49"/>
      <c r="D19" s="50">
        <f>H6</f>
        <v>27447</v>
      </c>
      <c r="E19" s="51"/>
      <c r="F19" t="s" s="12">
        <v>42</v>
      </c>
      <c r="G19" t="s" s="13">
        <v>14</v>
      </c>
      <c r="H19" s="64">
        <f>SUM(H20:H37)</f>
        <v>46150</v>
      </c>
    </row>
    <row r="20" ht="38.8" customHeight="1">
      <c r="A20" s="59"/>
      <c r="B20" t="s" s="60">
        <v>27</v>
      </c>
      <c r="C20" s="49"/>
      <c r="D20" s="50">
        <f>H11</f>
        <v>27838</v>
      </c>
      <c r="E20" s="51"/>
      <c r="F20" t="s" s="65">
        <v>43</v>
      </c>
      <c r="G20" t="s" s="40">
        <v>44</v>
      </c>
      <c r="H20" s="22">
        <v>4900</v>
      </c>
    </row>
    <row r="21" ht="38.8" customHeight="1">
      <c r="A21" s="59"/>
      <c r="B21" t="s" s="60">
        <v>42</v>
      </c>
      <c r="C21" s="49"/>
      <c r="D21" s="50">
        <f>SUM(D22:D30)</f>
        <v>46150</v>
      </c>
      <c r="E21" s="51"/>
      <c r="F21" t="s" s="65">
        <v>45</v>
      </c>
      <c r="G21" t="s" s="40">
        <v>46</v>
      </c>
      <c r="H21" s="22">
        <v>4104</v>
      </c>
    </row>
    <row r="22" ht="37.25" customHeight="1">
      <c r="A22" s="44"/>
      <c r="B22" s="66"/>
      <c r="C22" t="s" s="67">
        <v>47</v>
      </c>
      <c r="D22" s="68">
        <f>SUMIF(F2:F37,"=医療費",H2:H37)</f>
        <v>0</v>
      </c>
      <c r="E22" s="69"/>
      <c r="F22" t="s" s="65">
        <v>48</v>
      </c>
      <c r="G22" t="s" s="40">
        <v>49</v>
      </c>
      <c r="H22" s="22">
        <v>8881</v>
      </c>
    </row>
    <row r="23" ht="37.25" customHeight="1">
      <c r="A23" s="44"/>
      <c r="B23" s="70"/>
      <c r="C23" t="s" s="71">
        <v>50</v>
      </c>
      <c r="D23" s="72">
        <f>SUMIF(F2:F37,"=イベント費",H2:H37)</f>
        <v>0</v>
      </c>
      <c r="E23" s="69"/>
      <c r="F23" t="s" s="65">
        <v>48</v>
      </c>
      <c r="G23" t="s" s="40">
        <v>51</v>
      </c>
      <c r="H23" s="22">
        <v>5280</v>
      </c>
    </row>
    <row r="24" ht="37.25" customHeight="1">
      <c r="A24" s="44"/>
      <c r="B24" s="70"/>
      <c r="C24" t="s" s="71">
        <v>45</v>
      </c>
      <c r="D24" s="72">
        <f>SUMIF(F2:F37,"=交際費",H2:H37)</f>
        <v>4104</v>
      </c>
      <c r="E24" s="69"/>
      <c r="F24" t="s" s="65">
        <v>48</v>
      </c>
      <c r="G24" t="s" s="40">
        <v>52</v>
      </c>
      <c r="H24" s="22">
        <v>3000</v>
      </c>
    </row>
    <row r="25" ht="37.25" customHeight="1">
      <c r="A25" s="44"/>
      <c r="B25" s="70"/>
      <c r="C25" t="s" s="71">
        <v>53</v>
      </c>
      <c r="D25" s="72">
        <f>SUMIF(F2:F37,"=旅費",H2:H37)</f>
        <v>0</v>
      </c>
      <c r="E25" s="69"/>
      <c r="F25" t="s" s="65">
        <v>54</v>
      </c>
      <c r="G25" t="s" s="40">
        <v>55</v>
      </c>
      <c r="H25" s="22">
        <v>6975</v>
      </c>
    </row>
    <row r="26" ht="37.25" customHeight="1">
      <c r="A26" s="44"/>
      <c r="B26" s="70"/>
      <c r="C26" t="s" s="71">
        <v>54</v>
      </c>
      <c r="D26" s="72">
        <f>SUMIF(F2:F37,"=衣類",H2:H37)</f>
        <v>19985</v>
      </c>
      <c r="E26" s="69"/>
      <c r="F26" t="s" s="65">
        <v>54</v>
      </c>
      <c r="G26" t="s" s="40">
        <v>56</v>
      </c>
      <c r="H26" s="22">
        <v>3980</v>
      </c>
    </row>
    <row r="27" ht="37.25" customHeight="1">
      <c r="A27" s="44"/>
      <c r="B27" s="70"/>
      <c r="C27" t="s" s="71">
        <v>48</v>
      </c>
      <c r="D27" s="73">
        <f>SUMIF(F2:F37,"=家電・家具",H2:H37)</f>
        <v>17161</v>
      </c>
      <c r="E27" s="69"/>
      <c r="F27" t="s" s="65">
        <v>54</v>
      </c>
      <c r="G27" t="s" s="40">
        <v>57</v>
      </c>
      <c r="H27" s="22">
        <v>3990</v>
      </c>
    </row>
    <row r="28" ht="37.25" customHeight="1">
      <c r="A28" s="44"/>
      <c r="B28" s="70"/>
      <c r="C28" t="s" s="71">
        <v>58</v>
      </c>
      <c r="D28" s="72">
        <f>SUMIF(F2:F37,"=保険・税・車・NHK",H2:H37)</f>
        <v>0</v>
      </c>
      <c r="E28" s="69"/>
      <c r="F28" t="s" s="65">
        <v>54</v>
      </c>
      <c r="G28" t="s" s="40">
        <v>59</v>
      </c>
      <c r="H28" s="22">
        <v>5040</v>
      </c>
    </row>
    <row r="29" ht="37.25" customHeight="1">
      <c r="A29" s="44"/>
      <c r="B29" s="70"/>
      <c r="C29" t="s" s="71">
        <v>60</v>
      </c>
      <c r="D29" s="72">
        <f>SUMIF(F2:F37,"=お米",H2:H37)</f>
        <v>0</v>
      </c>
      <c r="E29" s="69"/>
      <c r="F29" s="74"/>
      <c r="G29" s="75"/>
      <c r="H29" s="22"/>
    </row>
    <row r="30" ht="37.25" customHeight="1">
      <c r="A30" s="44"/>
      <c r="B30" s="76"/>
      <c r="C30" t="s" s="77">
        <v>43</v>
      </c>
      <c r="D30" s="78">
        <f>SUMIF(F2:F37,"=その他",H2:H37)</f>
        <v>4900</v>
      </c>
      <c r="E30" s="69"/>
      <c r="F30" s="74"/>
      <c r="G30" s="75"/>
      <c r="H30" s="22"/>
    </row>
    <row r="31" ht="37.25" customHeight="1">
      <c r="A31" s="44"/>
      <c r="B31" s="66"/>
      <c r="C31" t="s" s="67">
        <v>61</v>
      </c>
      <c r="D31" s="79">
        <f>H3</f>
        <v>4793</v>
      </c>
      <c r="E31" s="69"/>
      <c r="F31" s="74"/>
      <c r="G31" s="75"/>
      <c r="H31" s="22"/>
    </row>
    <row r="32" ht="37.25" customHeight="1">
      <c r="A32" s="44"/>
      <c r="B32" s="70"/>
      <c r="C32" t="s" s="71">
        <v>62</v>
      </c>
      <c r="D32" s="73">
        <f>H4</f>
        <v>7605</v>
      </c>
      <c r="E32" s="69"/>
      <c r="F32" s="74"/>
      <c r="G32" s="75"/>
      <c r="H32" s="80"/>
    </row>
    <row r="33" ht="37.25" customHeight="1">
      <c r="A33" s="44"/>
      <c r="B33" s="76"/>
      <c r="C33" t="s" s="77">
        <v>63</v>
      </c>
      <c r="D33" s="81">
        <f>H5</f>
        <v>0</v>
      </c>
      <c r="E33" s="69"/>
      <c r="F33" s="74"/>
      <c r="G33" s="75"/>
      <c r="H33" s="80"/>
    </row>
    <row r="34" ht="37.25" customHeight="1">
      <c r="A34" s="44"/>
      <c r="B34" s="66"/>
      <c r="C34" t="s" s="67">
        <v>64</v>
      </c>
      <c r="D34" s="79">
        <f>H8</f>
        <v>18200</v>
      </c>
      <c r="E34" s="69"/>
      <c r="F34" s="74"/>
      <c r="G34" s="75"/>
      <c r="H34" s="80"/>
    </row>
    <row r="35" ht="37.25" customHeight="1">
      <c r="A35" s="44"/>
      <c r="B35" s="70"/>
      <c r="C35" t="s" s="71">
        <v>65</v>
      </c>
      <c r="D35" s="73">
        <f>H9</f>
        <v>0</v>
      </c>
      <c r="E35" s="69"/>
      <c r="F35" s="74"/>
      <c r="G35" s="75"/>
      <c r="H35" s="80"/>
    </row>
    <row r="36" ht="37.25" customHeight="1">
      <c r="A36" s="44"/>
      <c r="B36" s="70"/>
      <c r="C36" t="s" s="71">
        <v>66</v>
      </c>
      <c r="D36" s="73">
        <f>H10</f>
        <v>9247</v>
      </c>
      <c r="E36" s="69"/>
      <c r="F36" s="74"/>
      <c r="G36" s="75"/>
      <c r="H36" s="80"/>
    </row>
    <row r="37" ht="37.25" customHeight="1">
      <c r="A37" s="82"/>
      <c r="B37" s="76"/>
      <c r="C37" t="s" s="77">
        <v>67</v>
      </c>
      <c r="D37" s="78">
        <f>H10</f>
        <v>9247</v>
      </c>
      <c r="E37" s="69"/>
      <c r="F37" s="83"/>
      <c r="G37" s="84"/>
      <c r="H37" s="85"/>
    </row>
  </sheetData>
  <mergeCells count="10">
    <mergeCell ref="A2:A5"/>
    <mergeCell ref="D2:D5"/>
    <mergeCell ref="D8:D9"/>
    <mergeCell ref="A8:A9"/>
    <mergeCell ref="E2:E5"/>
    <mergeCell ref="E8:E9"/>
    <mergeCell ref="A6:A7"/>
    <mergeCell ref="C6:C7"/>
    <mergeCell ref="B6:B7"/>
    <mergeCell ref="D6:D7"/>
  </mergeCells>
  <dataValidations count="1">
    <dataValidation type="list" allowBlank="1" showInputMessage="1" showErrorMessage="1" sqref="F20:F37">
      <formula1>",医療費,イベント費,交際費,旅費,衣類,家電・家具,保険・税・車・NHK,お米,その他"</formula1>
    </dataValidation>
  </dataValidation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Q36"/>
  <sheetViews>
    <sheetView workbookViewId="0" showGridLines="0" defaultGridColor="1">
      <pane topLeftCell="B2" xSplit="1" ySplit="1" activePane="bottomRight" state="frozen"/>
    </sheetView>
  </sheetViews>
  <sheetFormatPr defaultColWidth="10.6" defaultRowHeight="18.75" customHeight="1" outlineLevelRow="0" outlineLevelCol="0"/>
  <cols>
    <col min="1" max="1" width="18.7109" style="86" customWidth="1"/>
    <col min="2" max="13" width="11.25" style="86" customWidth="1"/>
    <col min="14" max="15" width="9.67188" style="86" customWidth="1"/>
    <col min="16" max="16" width="15.2891" style="86" customWidth="1"/>
    <col min="17" max="17" width="8.14062" style="86" customWidth="1"/>
    <col min="18" max="16384" width="10.6016" style="86" customWidth="1"/>
  </cols>
  <sheetData>
    <row r="1" ht="18.75" customHeight="1">
      <c r="A1" s="87">
        <v>2023</v>
      </c>
      <c r="B1" s="87">
        <v>1</v>
      </c>
      <c r="C1" s="87">
        <v>2</v>
      </c>
      <c r="D1" s="87">
        <v>3</v>
      </c>
      <c r="E1" s="87">
        <v>4</v>
      </c>
      <c r="F1" s="87">
        <v>5</v>
      </c>
      <c r="G1" s="87">
        <v>6</v>
      </c>
      <c r="H1" s="87">
        <v>7</v>
      </c>
      <c r="I1" s="87">
        <v>8</v>
      </c>
      <c r="J1" s="87">
        <v>9</v>
      </c>
      <c r="K1" s="87">
        <v>10</v>
      </c>
      <c r="L1" s="87">
        <v>11</v>
      </c>
      <c r="M1" s="87">
        <v>12</v>
      </c>
      <c r="N1" t="s" s="88">
        <v>68</v>
      </c>
      <c r="O1" t="s" s="89">
        <v>69</v>
      </c>
      <c r="P1" t="s" s="90">
        <v>70</v>
      </c>
      <c r="Q1" s="91"/>
    </row>
    <row r="2" ht="18.75" customHeight="1">
      <c r="A2" t="s" s="92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95"/>
      <c r="P2" s="96">
        <f>SUM(B2:O2)</f>
        <v>0</v>
      </c>
      <c r="Q2" s="97">
        <f>P2/P6</f>
      </c>
    </row>
    <row r="3" ht="18.75" customHeight="1">
      <c r="A3" t="s" s="98">
        <v>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00"/>
      <c r="O3" s="101"/>
      <c r="P3" s="102"/>
      <c r="Q3" s="103"/>
    </row>
    <row r="4" ht="18.75" customHeight="1">
      <c r="A4" t="s" s="92">
        <v>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  <c r="O4" s="95"/>
      <c r="P4" s="96">
        <f>SUM(B4:O4)</f>
        <v>0</v>
      </c>
      <c r="Q4" s="97">
        <f>P4/P6</f>
      </c>
    </row>
    <row r="5" ht="19.5" customHeight="1">
      <c r="A5" t="s" s="92">
        <v>10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4"/>
      <c r="O5" s="95"/>
      <c r="P5" s="96">
        <f>SUM(B5:O5)</f>
        <v>0</v>
      </c>
      <c r="Q5" s="103"/>
    </row>
    <row r="6" ht="19.5" customHeight="1">
      <c r="A6" t="s" s="104">
        <v>0</v>
      </c>
      <c r="B6" s="105">
        <f>B2+B4+B5</f>
        <v>0</v>
      </c>
      <c r="C6" s="105">
        <f>C2+C4+C5</f>
        <v>0</v>
      </c>
      <c r="D6" s="105">
        <f>D2+D4+D5</f>
        <v>0</v>
      </c>
      <c r="E6" s="105">
        <f>E2+E4+E5</f>
        <v>0</v>
      </c>
      <c r="F6" s="105">
        <f>F2+F4+F5</f>
        <v>0</v>
      </c>
      <c r="G6" s="105">
        <f>G2+G4+G5</f>
        <v>0</v>
      </c>
      <c r="H6" s="105">
        <f>H2+H4+H5</f>
        <v>0</v>
      </c>
      <c r="I6" s="105">
        <f>I2+I4+I5</f>
        <v>0</v>
      </c>
      <c r="J6" s="105">
        <f>J2+J4+J5</f>
        <v>0</v>
      </c>
      <c r="K6" s="105">
        <f>K2+K4+K5</f>
        <v>0</v>
      </c>
      <c r="L6" s="105">
        <f>L2+L4+L5</f>
        <v>0</v>
      </c>
      <c r="M6" s="105">
        <f>M2+M4+M5</f>
        <v>0</v>
      </c>
      <c r="N6" s="105">
        <f>N2+N4+N5</f>
        <v>0</v>
      </c>
      <c r="O6" s="106">
        <f>O2+O4+O5</f>
        <v>0</v>
      </c>
      <c r="P6" s="107">
        <f>SUM(B6:O6)</f>
        <v>0</v>
      </c>
      <c r="Q6" s="103"/>
    </row>
    <row r="7" ht="20.25" customHeight="1">
      <c r="A7" t="s" s="108">
        <v>71</v>
      </c>
      <c r="B7" s="109">
        <f>B6-B8</f>
        <v>0</v>
      </c>
      <c r="C7" s="109">
        <f>C6-C8</f>
        <v>0</v>
      </c>
      <c r="D7" s="109">
        <f>D6-D8</f>
        <v>0</v>
      </c>
      <c r="E7" s="109">
        <f>E6-E8</f>
        <v>0</v>
      </c>
      <c r="F7" s="109">
        <f>F6-F8</f>
        <v>0</v>
      </c>
      <c r="G7" s="109">
        <f>G6-G8</f>
        <v>0</v>
      </c>
      <c r="H7" s="109">
        <f>H6-H8</f>
        <v>0</v>
      </c>
      <c r="I7" s="109">
        <f>I6-I8</f>
        <v>0</v>
      </c>
      <c r="J7" s="109">
        <f>J6-J8</f>
        <v>0</v>
      </c>
      <c r="K7" s="109">
        <f>K6-K8</f>
        <v>0</v>
      </c>
      <c r="L7" s="109">
        <f>L6-L8</f>
        <v>0</v>
      </c>
      <c r="M7" s="109">
        <f>M6-M8</f>
        <v>0</v>
      </c>
      <c r="N7" s="109">
        <f>N6-N8</f>
        <v>0</v>
      </c>
      <c r="O7" s="109">
        <f>O6-O8</f>
        <v>0</v>
      </c>
      <c r="P7" s="110">
        <f>SUM(B7:O7)</f>
        <v>0</v>
      </c>
      <c r="Q7" s="111">
        <f>P7/P6</f>
      </c>
    </row>
    <row r="8" ht="19.5" customHeight="1">
      <c r="A8" t="s" s="112">
        <v>16</v>
      </c>
      <c r="B8" s="113">
        <f>SUM(B9:B14)+SUM(B15:B19)</f>
        <v>0</v>
      </c>
      <c r="C8" s="113">
        <f>SUM(C9:C14)+SUM(C15:C19)</f>
        <v>0</v>
      </c>
      <c r="D8" s="113">
        <f>SUM(D9:D14)+SUM(D15:D19)</f>
        <v>0</v>
      </c>
      <c r="E8" s="113">
        <f>SUM(E9:E14)+SUM(E15:E19)</f>
        <v>0</v>
      </c>
      <c r="F8" s="113">
        <f>SUM(F9:F14)+SUM(F15:F19)</f>
        <v>0</v>
      </c>
      <c r="G8" s="113">
        <f>SUM(G9:G14)+SUM(G15:G19)</f>
        <v>0</v>
      </c>
      <c r="H8" s="113">
        <f>SUM(H9:H14)+SUM(H15:H19)</f>
        <v>0</v>
      </c>
      <c r="I8" s="113">
        <f>SUM(I9:I14)+SUM(I15:I19)</f>
        <v>0</v>
      </c>
      <c r="J8" s="113">
        <f>SUM(J9:J14)+SUM(J15:J19)</f>
        <v>0</v>
      </c>
      <c r="K8" s="113">
        <f>SUM(K9:K14)+SUM(K15:K19)</f>
        <v>0</v>
      </c>
      <c r="L8" s="113">
        <f>SUM(L9:L14)+SUM(L15:L19)</f>
        <v>0</v>
      </c>
      <c r="M8" s="113">
        <f>SUM(M9:M14)+SUM(M15:M19)</f>
        <v>0</v>
      </c>
      <c r="N8" s="113">
        <f>SUM(N9:N14)+SUM(N15:N19)</f>
        <v>0</v>
      </c>
      <c r="O8" s="114">
        <f>SUM(O9:O14)+SUM(O15:O19)</f>
        <v>0</v>
      </c>
      <c r="P8" s="115">
        <f>SUM(B8:O8)</f>
        <v>0</v>
      </c>
      <c r="Q8" s="116">
        <f>P8/P6</f>
      </c>
    </row>
    <row r="9" ht="18.75" customHeight="1">
      <c r="A9" t="s" s="117">
        <v>26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5"/>
      <c r="P9" s="96">
        <f>SUM(B9:O9)</f>
        <v>0</v>
      </c>
      <c r="Q9" s="118"/>
    </row>
    <row r="10" ht="18.75" customHeight="1">
      <c r="A10" t="s" s="117">
        <v>28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5"/>
      <c r="P10" s="96">
        <f>SUM(B10:O10)</f>
        <v>0</v>
      </c>
      <c r="Q10" s="118"/>
    </row>
    <row r="11" ht="18.75" customHeight="1">
      <c r="A11" t="s" s="117">
        <v>32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5"/>
      <c r="P11" s="96">
        <f>SUM(B11:O11)</f>
        <v>0</v>
      </c>
      <c r="Q11" s="118"/>
    </row>
    <row r="12" ht="18.75" customHeight="1">
      <c r="A12" t="s" s="117">
        <v>34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5"/>
      <c r="P12" s="96">
        <f>SUM(B12:O12)</f>
        <v>0</v>
      </c>
      <c r="Q12" s="118"/>
    </row>
    <row r="13" ht="18.75" customHeight="1">
      <c r="A13" t="s" s="117">
        <v>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5"/>
      <c r="P13" s="96">
        <f>SUM(B13:O13)</f>
        <v>0</v>
      </c>
      <c r="Q13" s="118"/>
    </row>
    <row r="14" ht="18.75" customHeight="1">
      <c r="A14" t="s" s="117">
        <v>37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5"/>
      <c r="P14" s="96">
        <f>SUM(B14:O14)</f>
        <v>0</v>
      </c>
      <c r="Q14" s="118"/>
    </row>
    <row r="15" ht="18.75" customHeight="1">
      <c r="A15" t="s" s="117">
        <v>39</v>
      </c>
      <c r="B15" s="119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5"/>
      <c r="P15" s="96">
        <f>SUM(B15:O15)</f>
        <v>0</v>
      </c>
      <c r="Q15" s="118"/>
    </row>
    <row r="16" ht="18.75" customHeight="1">
      <c r="A16" t="s" s="117">
        <v>72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5"/>
      <c r="P16" s="96">
        <f>SUM(B16:O16)</f>
        <v>0</v>
      </c>
      <c r="Q16" s="118"/>
    </row>
    <row r="17" ht="18.75" customHeight="1">
      <c r="A17" t="s" s="117">
        <v>13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120"/>
      <c r="P17" s="96">
        <f>SUM(B17:O17)</f>
        <v>0</v>
      </c>
      <c r="Q17" s="118"/>
    </row>
    <row r="18" ht="18.75" customHeight="1">
      <c r="A18" t="s" s="117">
        <v>27</v>
      </c>
      <c r="B18" s="93"/>
      <c r="C18" s="93"/>
      <c r="D18" s="121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5"/>
      <c r="P18" s="96">
        <f>SUM(B18:O18)</f>
        <v>0</v>
      </c>
      <c r="Q18" s="118"/>
    </row>
    <row r="19" ht="18.75" customHeight="1">
      <c r="A19" t="s" s="117">
        <v>42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5"/>
      <c r="P19" s="96">
        <f>SUM(B19:O19)</f>
        <v>0</v>
      </c>
      <c r="Q19" s="118"/>
    </row>
    <row r="20" ht="14.6" customHeight="1">
      <c r="A20" t="s" s="122">
        <v>47</v>
      </c>
      <c r="B20" s="123"/>
      <c r="C20" s="123"/>
      <c r="D20" s="123"/>
      <c r="E20" s="123"/>
      <c r="F20" s="123"/>
      <c r="G20" s="123"/>
      <c r="H20" s="124"/>
      <c r="I20" s="123"/>
      <c r="J20" s="123"/>
      <c r="K20" s="123"/>
      <c r="L20" s="123"/>
      <c r="M20" s="125"/>
      <c r="N20" s="126"/>
      <c r="O20" s="127"/>
      <c r="P20" s="128">
        <f>SUM(B20:O20)</f>
        <v>0</v>
      </c>
      <c r="Q20" s="118"/>
    </row>
    <row r="21" ht="14.6" customHeight="1">
      <c r="A21" t="s" s="122">
        <v>50</v>
      </c>
      <c r="B21" s="123"/>
      <c r="C21" s="123"/>
      <c r="D21" s="123"/>
      <c r="E21" s="123"/>
      <c r="F21" s="123"/>
      <c r="G21" s="123"/>
      <c r="H21" s="124"/>
      <c r="I21" s="123"/>
      <c r="J21" s="123"/>
      <c r="K21" s="123"/>
      <c r="L21" s="123"/>
      <c r="M21" s="123"/>
      <c r="N21" s="126"/>
      <c r="O21" s="127"/>
      <c r="P21" s="128">
        <f>SUM(B21:O21)</f>
        <v>0</v>
      </c>
      <c r="Q21" s="118"/>
    </row>
    <row r="22" ht="14.6" customHeight="1">
      <c r="A22" t="s" s="122">
        <v>45</v>
      </c>
      <c r="B22" s="123"/>
      <c r="C22" s="123"/>
      <c r="D22" s="123"/>
      <c r="E22" s="123"/>
      <c r="F22" s="125"/>
      <c r="G22" s="123"/>
      <c r="H22" s="124"/>
      <c r="I22" s="123"/>
      <c r="J22" s="123"/>
      <c r="K22" s="123"/>
      <c r="L22" s="123"/>
      <c r="M22" s="123"/>
      <c r="N22" s="126"/>
      <c r="O22" s="127"/>
      <c r="P22" s="128">
        <f>SUM(B22:O22)</f>
        <v>0</v>
      </c>
      <c r="Q22" s="118"/>
    </row>
    <row r="23" ht="14.6" customHeight="1">
      <c r="A23" t="s" s="122">
        <v>53</v>
      </c>
      <c r="B23" s="123"/>
      <c r="C23" s="123"/>
      <c r="D23" s="123"/>
      <c r="E23" s="123"/>
      <c r="F23" s="125"/>
      <c r="G23" s="123"/>
      <c r="H23" s="124"/>
      <c r="I23" s="123"/>
      <c r="J23" s="123"/>
      <c r="K23" s="123"/>
      <c r="L23" s="123"/>
      <c r="M23" s="123"/>
      <c r="N23" s="126"/>
      <c r="O23" s="127"/>
      <c r="P23" s="128">
        <f>SUM(B23:O23)</f>
        <v>0</v>
      </c>
      <c r="Q23" s="118"/>
    </row>
    <row r="24" ht="14.6" customHeight="1">
      <c r="A24" t="s" s="122">
        <v>54</v>
      </c>
      <c r="B24" s="123"/>
      <c r="C24" s="123"/>
      <c r="D24" s="123"/>
      <c r="E24" s="123"/>
      <c r="F24" s="123"/>
      <c r="G24" s="123"/>
      <c r="H24" s="124"/>
      <c r="I24" s="123"/>
      <c r="J24" s="123"/>
      <c r="K24" s="123"/>
      <c r="L24" s="123"/>
      <c r="M24" s="125"/>
      <c r="N24" s="126"/>
      <c r="O24" s="127"/>
      <c r="P24" s="128">
        <f>SUM(B24:O24)</f>
        <v>0</v>
      </c>
      <c r="Q24" s="118"/>
    </row>
    <row r="25" ht="14.6" customHeight="1">
      <c r="A25" t="s" s="122">
        <v>48</v>
      </c>
      <c r="B25" s="123"/>
      <c r="C25" s="123"/>
      <c r="D25" s="123"/>
      <c r="E25" s="123"/>
      <c r="F25" s="123"/>
      <c r="G25" s="123"/>
      <c r="H25" s="124"/>
      <c r="I25" s="123"/>
      <c r="J25" s="123"/>
      <c r="K25" s="123"/>
      <c r="L25" s="123"/>
      <c r="M25" s="125"/>
      <c r="N25" s="126"/>
      <c r="O25" s="127"/>
      <c r="P25" s="128">
        <f>SUM(B25:O25)</f>
        <v>0</v>
      </c>
      <c r="Q25" s="118"/>
    </row>
    <row r="26" ht="14.6" customHeight="1">
      <c r="A26" t="s" s="122">
        <v>58</v>
      </c>
      <c r="B26" s="123"/>
      <c r="C26" s="123"/>
      <c r="D26" s="123"/>
      <c r="E26" s="123"/>
      <c r="F26" s="123"/>
      <c r="G26" s="123"/>
      <c r="H26" s="124"/>
      <c r="I26" s="123"/>
      <c r="J26" s="123"/>
      <c r="K26" s="123"/>
      <c r="L26" s="123"/>
      <c r="M26" s="123"/>
      <c r="N26" s="129"/>
      <c r="O26" s="130"/>
      <c r="P26" s="128">
        <f>SUM(B26:O26)</f>
        <v>0</v>
      </c>
      <c r="Q26" s="118"/>
    </row>
    <row r="27" ht="14.6" customHeight="1">
      <c r="A27" t="s" s="122">
        <v>60</v>
      </c>
      <c r="B27" s="123"/>
      <c r="C27" s="123"/>
      <c r="D27" s="123"/>
      <c r="E27" s="123"/>
      <c r="F27" s="123"/>
      <c r="G27" s="123"/>
      <c r="H27" s="124"/>
      <c r="I27" s="123"/>
      <c r="J27" s="123"/>
      <c r="K27" s="123"/>
      <c r="L27" s="123"/>
      <c r="M27" s="123"/>
      <c r="N27" s="131"/>
      <c r="O27" s="132"/>
      <c r="P27" s="128">
        <f>SUM(B27:O27)</f>
        <v>0</v>
      </c>
      <c r="Q27" s="118"/>
    </row>
    <row r="28" ht="14.6" customHeight="1">
      <c r="A28" t="s" s="133">
        <v>43</v>
      </c>
      <c r="B28" s="134"/>
      <c r="C28" s="135"/>
      <c r="D28" s="135"/>
      <c r="E28" s="135"/>
      <c r="F28" s="135"/>
      <c r="G28" s="135"/>
      <c r="H28" s="136"/>
      <c r="I28" s="135"/>
      <c r="J28" s="135"/>
      <c r="K28" s="135"/>
      <c r="L28" s="135"/>
      <c r="M28" s="137"/>
      <c r="N28" s="138"/>
      <c r="O28" s="139"/>
      <c r="P28" s="140">
        <f>SUM(B28:O28)</f>
        <v>0</v>
      </c>
      <c r="Q28" s="118"/>
    </row>
    <row r="29" ht="18.75" customHeight="1">
      <c r="A29" t="s" s="141">
        <v>61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3"/>
      <c r="N29" s="144"/>
      <c r="O29" s="145"/>
      <c r="P29" s="146">
        <f>SUM(B29:M29)</f>
        <v>0</v>
      </c>
      <c r="Q29" s="118"/>
    </row>
    <row r="30" ht="18.75" customHeight="1">
      <c r="A30" t="s" s="147">
        <v>62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9"/>
      <c r="N30" s="150"/>
      <c r="O30" s="151"/>
      <c r="P30" s="152">
        <f>SUM(B30:M30)</f>
        <v>0</v>
      </c>
      <c r="Q30" s="118"/>
    </row>
    <row r="31" ht="18.75" customHeight="1">
      <c r="A31" t="s" s="153">
        <v>63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5"/>
      <c r="N31" s="150"/>
      <c r="O31" s="151"/>
      <c r="P31" s="156">
        <f>SUM(B31:M31)</f>
        <v>0</v>
      </c>
      <c r="Q31" s="118"/>
    </row>
    <row r="32" ht="18.75" customHeight="1">
      <c r="A32" t="s" s="141">
        <v>64</v>
      </c>
      <c r="B32" s="157"/>
      <c r="C32" s="158"/>
      <c r="D32" s="158"/>
      <c r="E32" s="157"/>
      <c r="F32" s="157"/>
      <c r="G32" s="157"/>
      <c r="H32" s="157"/>
      <c r="I32" s="157"/>
      <c r="J32" s="157"/>
      <c r="K32" s="157"/>
      <c r="L32" s="157"/>
      <c r="M32" s="159"/>
      <c r="N32" s="150"/>
      <c r="O32" s="151"/>
      <c r="P32" s="146">
        <f>SUM(B32:M32)</f>
        <v>0</v>
      </c>
      <c r="Q32" s="118"/>
    </row>
    <row r="33" ht="18.75" customHeight="1">
      <c r="A33" t="s" s="147">
        <v>65</v>
      </c>
      <c r="B33" s="160"/>
      <c r="C33" s="161"/>
      <c r="D33" s="160"/>
      <c r="E33" s="160"/>
      <c r="F33" s="160"/>
      <c r="G33" s="161"/>
      <c r="H33" s="161"/>
      <c r="I33" s="161"/>
      <c r="J33" s="161"/>
      <c r="K33" s="161"/>
      <c r="L33" s="161"/>
      <c r="M33" s="162"/>
      <c r="N33" s="150"/>
      <c r="O33" s="151"/>
      <c r="P33" s="152">
        <f>SUM(B33:M33)</f>
        <v>0</v>
      </c>
      <c r="Q33" s="118"/>
    </row>
    <row r="34" ht="18.75" customHeight="1">
      <c r="A34" t="s" s="147">
        <v>73</v>
      </c>
      <c r="B34" s="163"/>
      <c r="C34" s="161"/>
      <c r="D34" s="161"/>
      <c r="E34" s="160"/>
      <c r="F34" s="161"/>
      <c r="G34" s="160"/>
      <c r="H34" s="163"/>
      <c r="I34" s="161"/>
      <c r="J34" s="163"/>
      <c r="K34" s="161"/>
      <c r="L34" s="163"/>
      <c r="M34" s="162"/>
      <c r="N34" s="150"/>
      <c r="O34" s="151"/>
      <c r="P34" s="152">
        <f>SUM(B34:M34)</f>
        <v>0</v>
      </c>
      <c r="Q34" s="118"/>
    </row>
    <row r="35" ht="18.75" customHeight="1">
      <c r="A35" t="s" s="153">
        <v>67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5"/>
      <c r="N35" s="150"/>
      <c r="O35" s="151"/>
      <c r="P35" s="166">
        <f>SUM(B35:M35)</f>
        <v>0</v>
      </c>
      <c r="Q35" s="118"/>
    </row>
    <row r="36" ht="126.4" customHeight="1">
      <c r="A36" t="s" s="167">
        <v>74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9"/>
      <c r="N36" s="150"/>
      <c r="O36" s="151"/>
      <c r="P36" s="170">
        <f>SUM(B36:M36)</f>
        <v>0</v>
      </c>
      <c r="Q36" s="118"/>
    </row>
  </sheetData>
  <conditionalFormatting sqref="B2:Q2 B3:M5 O3:P3 N4:Q4 N5:P5 B6:P19 Q7:Q8 B20:G27 I20:P26 I27:M28 P27:P28 B28:G28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H37"/>
  <sheetViews>
    <sheetView workbookViewId="0" showGridLines="0" defaultGridColor="1"/>
  </sheetViews>
  <sheetFormatPr defaultColWidth="43.2" defaultRowHeight="38.05" customHeight="1" outlineLevelRow="0" outlineLevelCol="0"/>
  <cols>
    <col min="1" max="1" width="29.9531" style="171" customWidth="1"/>
    <col min="2" max="2" width="27.1875" style="171" customWidth="1"/>
    <col min="3" max="3" width="25.7578" style="171" customWidth="1"/>
    <col min="4" max="4" width="24.7422" style="171" customWidth="1"/>
    <col min="5" max="5" width="11.1562" style="171" customWidth="1"/>
    <col min="6" max="8" width="32.3672" style="171" customWidth="1"/>
    <col min="9" max="16384" width="43.2109" style="171" customWidth="1"/>
  </cols>
  <sheetData>
    <row r="1" ht="42" customHeight="1">
      <c r="A1" s="2"/>
      <c r="B1" s="3"/>
      <c r="C1" s="3"/>
      <c r="D1" s="4"/>
      <c r="E1" s="5"/>
      <c r="F1" s="6"/>
      <c r="G1" s="6"/>
      <c r="H1" s="6"/>
    </row>
    <row r="2" ht="41.25" customHeight="1">
      <c r="A2" t="s" s="7">
        <v>0</v>
      </c>
      <c r="B2" t="s" s="8">
        <v>1</v>
      </c>
      <c r="C2" s="9"/>
      <c r="D2" s="10">
        <f>C2+C4+C5</f>
        <v>0</v>
      </c>
      <c r="E2" s="11"/>
      <c r="F2" t="s" s="12">
        <v>2</v>
      </c>
      <c r="G2" t="s" s="13">
        <v>3</v>
      </c>
      <c r="H2" s="14">
        <f>SUM(H3:H5)</f>
        <v>0</v>
      </c>
    </row>
    <row r="3" ht="41.25" customHeight="1">
      <c r="A3" s="15"/>
      <c r="B3" t="s" s="16">
        <v>4</v>
      </c>
      <c r="C3" s="17"/>
      <c r="D3" s="18"/>
      <c r="E3" s="19"/>
      <c r="F3" t="s" s="20">
        <v>5</v>
      </c>
      <c r="G3" s="172"/>
      <c r="H3" s="22"/>
    </row>
    <row r="4" ht="41.25" customHeight="1">
      <c r="A4" s="23"/>
      <c r="B4" t="s" s="24">
        <v>7</v>
      </c>
      <c r="C4" s="25"/>
      <c r="D4" s="26"/>
      <c r="E4" s="19"/>
      <c r="F4" t="s" s="20">
        <v>8</v>
      </c>
      <c r="G4" s="172"/>
      <c r="H4" s="22"/>
    </row>
    <row r="5" ht="41.25" customHeight="1">
      <c r="A5" s="23"/>
      <c r="B5" t="s" s="24">
        <v>10</v>
      </c>
      <c r="C5" s="25"/>
      <c r="D5" s="26"/>
      <c r="E5" s="19"/>
      <c r="F5" t="s" s="27">
        <v>11</v>
      </c>
      <c r="G5" s="28"/>
      <c r="H5" s="29"/>
    </row>
    <row r="6" ht="41.25" customHeight="1">
      <c r="A6" t="s" s="30">
        <v>12</v>
      </c>
      <c r="B6" s="31"/>
      <c r="C6" s="32">
        <f>D6/D2*100%</f>
      </c>
      <c r="D6" s="33">
        <f>D2-D8</f>
        <v>0</v>
      </c>
      <c r="E6" s="11"/>
      <c r="F6" t="s" s="12">
        <v>13</v>
      </c>
      <c r="G6" t="s" s="13">
        <v>14</v>
      </c>
      <c r="H6" s="14">
        <f>SUM(H7:H10)</f>
        <v>0</v>
      </c>
    </row>
    <row r="7" ht="41.25" customHeight="1">
      <c r="A7" s="23"/>
      <c r="B7" s="34"/>
      <c r="C7" s="35"/>
      <c r="D7" s="26"/>
      <c r="E7" s="11"/>
      <c r="F7" t="s" s="20">
        <v>15</v>
      </c>
      <c r="G7" s="75"/>
      <c r="H7" s="22"/>
    </row>
    <row r="8" ht="41.25" customHeight="1">
      <c r="A8" t="s" s="37">
        <v>16</v>
      </c>
      <c r="B8" t="s" s="8">
        <v>17</v>
      </c>
      <c r="C8" s="38">
        <f>D11+D12+D13+D14+D15+D16</f>
        <v>0</v>
      </c>
      <c r="D8" s="39">
        <f>SUM(C8:C9)</f>
        <v>0</v>
      </c>
      <c r="E8" s="11"/>
      <c r="F8" t="s" s="20">
        <v>18</v>
      </c>
      <c r="G8" s="75"/>
      <c r="H8" s="22"/>
    </row>
    <row r="9" ht="41.25" customHeight="1">
      <c r="A9" s="41"/>
      <c r="B9" t="s" s="42">
        <v>20</v>
      </c>
      <c r="C9" s="43">
        <f>D17+D18+D19+D20+D21</f>
        <v>0</v>
      </c>
      <c r="D9" s="26"/>
      <c r="E9" s="19"/>
      <c r="F9" t="s" s="20">
        <v>21</v>
      </c>
      <c r="G9" s="173"/>
      <c r="H9" s="22"/>
    </row>
    <row r="10" ht="39.1" customHeight="1">
      <c r="A10" s="44"/>
      <c r="B10" s="45"/>
      <c r="C10" t="s" s="46">
        <v>22</v>
      </c>
      <c r="D10" t="s" s="47">
        <v>23</v>
      </c>
      <c r="E10" s="48"/>
      <c r="F10" t="s" s="27">
        <v>24</v>
      </c>
      <c r="G10" s="84"/>
      <c r="H10" s="29"/>
    </row>
    <row r="11" ht="38.8" customHeight="1">
      <c r="A11" s="44"/>
      <c r="B11" t="s" s="45">
        <v>26</v>
      </c>
      <c r="C11" s="49"/>
      <c r="D11" s="50"/>
      <c r="E11" s="51"/>
      <c r="F11" t="s" s="12">
        <v>27</v>
      </c>
      <c r="G11" s="174"/>
      <c r="H11" s="53">
        <f>SUM(G13:H17)</f>
        <v>0</v>
      </c>
    </row>
    <row r="12" ht="38.8" customHeight="1">
      <c r="A12" s="44"/>
      <c r="B12" t="s" s="45">
        <v>28</v>
      </c>
      <c r="C12" s="49"/>
      <c r="D12" s="50"/>
      <c r="E12" s="51"/>
      <c r="F12" t="s" s="54">
        <v>29</v>
      </c>
      <c r="G12" t="s" s="55">
        <v>30</v>
      </c>
      <c r="H12" t="s" s="56">
        <v>31</v>
      </c>
    </row>
    <row r="13" ht="38.8" customHeight="1">
      <c r="A13" s="44"/>
      <c r="B13" t="s" s="45">
        <v>32</v>
      </c>
      <c r="C13" s="49"/>
      <c r="D13" s="50"/>
      <c r="E13" s="51"/>
      <c r="F13" t="s" s="57">
        <v>33</v>
      </c>
      <c r="G13" s="58"/>
      <c r="H13" s="22"/>
    </row>
    <row r="14" ht="38.8" customHeight="1">
      <c r="A14" s="44"/>
      <c r="B14" t="s" s="45">
        <v>34</v>
      </c>
      <c r="C14" s="49"/>
      <c r="D14" s="50"/>
      <c r="E14" s="51"/>
      <c r="F14" t="s" s="57">
        <v>35</v>
      </c>
      <c r="G14" s="58"/>
      <c r="H14" s="22"/>
    </row>
    <row r="15" ht="38.8" customHeight="1">
      <c r="A15" s="44"/>
      <c r="B15" t="s" s="45">
        <v>2</v>
      </c>
      <c r="C15" s="49"/>
      <c r="D15" s="50"/>
      <c r="E15" s="51"/>
      <c r="F15" t="s" s="57">
        <v>36</v>
      </c>
      <c r="G15" s="58"/>
      <c r="H15" s="22"/>
    </row>
    <row r="16" ht="38.8" customHeight="1">
      <c r="A16" s="44"/>
      <c r="B16" t="s" s="45">
        <v>37</v>
      </c>
      <c r="C16" s="49"/>
      <c r="D16" s="50"/>
      <c r="E16" s="51"/>
      <c r="F16" t="s" s="57">
        <v>38</v>
      </c>
      <c r="G16" s="58"/>
      <c r="H16" s="22"/>
    </row>
    <row r="17" ht="38.8" customHeight="1">
      <c r="A17" s="44"/>
      <c r="B17" t="s" s="45">
        <v>39</v>
      </c>
      <c r="C17" s="49">
        <f>C3*0.35</f>
        <v>0</v>
      </c>
      <c r="D17" s="50">
        <f>C17</f>
        <v>0</v>
      </c>
      <c r="E17" s="51"/>
      <c r="F17" t="s" s="57">
        <v>40</v>
      </c>
      <c r="G17" s="58"/>
      <c r="H17" s="22"/>
    </row>
    <row r="18" ht="38.8" customHeight="1">
      <c r="A18" s="59"/>
      <c r="B18" t="s" s="60">
        <v>41</v>
      </c>
      <c r="C18" s="49"/>
      <c r="D18" s="50"/>
      <c r="E18" s="51"/>
      <c r="F18" s="61"/>
      <c r="G18" s="62"/>
      <c r="H18" s="63"/>
    </row>
    <row r="19" ht="38.8" customHeight="1">
      <c r="A19" s="59"/>
      <c r="B19" t="s" s="60">
        <v>13</v>
      </c>
      <c r="C19" s="49"/>
      <c r="D19" s="50">
        <f>H6</f>
        <v>0</v>
      </c>
      <c r="E19" s="51"/>
      <c r="F19" t="s" s="12">
        <v>42</v>
      </c>
      <c r="G19" t="s" s="13">
        <v>14</v>
      </c>
      <c r="H19" s="64">
        <f>SUM(H20:H37)</f>
        <v>0</v>
      </c>
    </row>
    <row r="20" ht="38.8" customHeight="1">
      <c r="A20" s="59"/>
      <c r="B20" t="s" s="60">
        <v>27</v>
      </c>
      <c r="C20" s="49"/>
      <c r="D20" s="50">
        <f>H11</f>
        <v>0</v>
      </c>
      <c r="E20" s="51"/>
      <c r="F20" s="74"/>
      <c r="G20" s="75"/>
      <c r="H20" s="22"/>
    </row>
    <row r="21" ht="38.8" customHeight="1">
      <c r="A21" s="59"/>
      <c r="B21" t="s" s="60">
        <v>42</v>
      </c>
      <c r="C21" s="49"/>
      <c r="D21" s="50">
        <f>SUM(D22:D30)</f>
        <v>0</v>
      </c>
      <c r="E21" s="51"/>
      <c r="F21" s="74"/>
      <c r="G21" s="75"/>
      <c r="H21" s="22"/>
    </row>
    <row r="22" ht="37.25" customHeight="1">
      <c r="A22" s="44"/>
      <c r="B22" s="66"/>
      <c r="C22" t="s" s="67">
        <v>47</v>
      </c>
      <c r="D22" s="68">
        <f>SUMIF(F2:F37,"=医療費",H2:H37)</f>
        <v>0</v>
      </c>
      <c r="E22" s="69"/>
      <c r="F22" s="74"/>
      <c r="G22" s="75"/>
      <c r="H22" s="22"/>
    </row>
    <row r="23" ht="37.25" customHeight="1">
      <c r="A23" s="44"/>
      <c r="B23" s="70"/>
      <c r="C23" t="s" s="71">
        <v>50</v>
      </c>
      <c r="D23" s="72">
        <f>SUMIF(F2:F37,"=イベント費",H2:H37)</f>
        <v>0</v>
      </c>
      <c r="E23" s="69"/>
      <c r="F23" s="74"/>
      <c r="G23" s="75"/>
      <c r="H23" s="22"/>
    </row>
    <row r="24" ht="37.25" customHeight="1">
      <c r="A24" s="44"/>
      <c r="B24" s="70"/>
      <c r="C24" t="s" s="71">
        <v>45</v>
      </c>
      <c r="D24" s="72">
        <f>SUMIF(F2:F37,"=交際費",H2:H37)</f>
        <v>0</v>
      </c>
      <c r="E24" s="69"/>
      <c r="F24" s="74"/>
      <c r="G24" s="75"/>
      <c r="H24" s="22"/>
    </row>
    <row r="25" ht="37.25" customHeight="1">
      <c r="A25" s="44"/>
      <c r="B25" s="70"/>
      <c r="C25" t="s" s="71">
        <v>53</v>
      </c>
      <c r="D25" s="72">
        <f>SUMIF(F2:F37,"=旅費",H2:H37)</f>
        <v>0</v>
      </c>
      <c r="E25" s="69"/>
      <c r="F25" s="74"/>
      <c r="G25" s="75"/>
      <c r="H25" s="22"/>
    </row>
    <row r="26" ht="37.25" customHeight="1">
      <c r="A26" s="44"/>
      <c r="B26" s="70"/>
      <c r="C26" t="s" s="71">
        <v>54</v>
      </c>
      <c r="D26" s="72">
        <f>SUMIF(F2:F37,"=衣類",H2:H37)</f>
        <v>0</v>
      </c>
      <c r="E26" s="69"/>
      <c r="F26" s="74"/>
      <c r="G26" s="75"/>
      <c r="H26" s="22"/>
    </row>
    <row r="27" ht="37.25" customHeight="1">
      <c r="A27" s="44"/>
      <c r="B27" s="70"/>
      <c r="C27" t="s" s="71">
        <v>48</v>
      </c>
      <c r="D27" s="73">
        <f>SUMIF(F2:F37,"=家電・家具",H2:H37)</f>
        <v>0</v>
      </c>
      <c r="E27" s="69"/>
      <c r="F27" s="74"/>
      <c r="G27" s="75"/>
      <c r="H27" s="22"/>
    </row>
    <row r="28" ht="37.25" customHeight="1">
      <c r="A28" s="44"/>
      <c r="B28" s="70"/>
      <c r="C28" t="s" s="71">
        <v>58</v>
      </c>
      <c r="D28" s="72">
        <f>SUMIF(F2:F37,"=保険・税・車・NHK",H2:H37)</f>
        <v>0</v>
      </c>
      <c r="E28" s="69"/>
      <c r="F28" s="74"/>
      <c r="G28" s="75"/>
      <c r="H28" s="22"/>
    </row>
    <row r="29" ht="37.25" customHeight="1">
      <c r="A29" s="44"/>
      <c r="B29" s="70"/>
      <c r="C29" t="s" s="71">
        <v>60</v>
      </c>
      <c r="D29" s="72">
        <f>SUMIF(F2:F37,"=お米",H2:H37)</f>
        <v>0</v>
      </c>
      <c r="E29" s="69"/>
      <c r="F29" s="74"/>
      <c r="G29" s="75"/>
      <c r="H29" s="22"/>
    </row>
    <row r="30" ht="37.25" customHeight="1">
      <c r="A30" s="44"/>
      <c r="B30" s="76"/>
      <c r="C30" t="s" s="77">
        <v>43</v>
      </c>
      <c r="D30" s="78">
        <f>SUMIF(F2:F37,"=その他",H2:H37)</f>
        <v>0</v>
      </c>
      <c r="E30" s="69"/>
      <c r="F30" s="74"/>
      <c r="G30" s="75"/>
      <c r="H30" s="22"/>
    </row>
    <row r="31" ht="37.25" customHeight="1">
      <c r="A31" s="44"/>
      <c r="B31" s="66"/>
      <c r="C31" t="s" s="67">
        <v>61</v>
      </c>
      <c r="D31" s="79">
        <f>H3</f>
        <v>0</v>
      </c>
      <c r="E31" s="69"/>
      <c r="F31" s="74"/>
      <c r="G31" s="75"/>
      <c r="H31" s="22"/>
    </row>
    <row r="32" ht="37.25" customHeight="1">
      <c r="A32" s="44"/>
      <c r="B32" s="70"/>
      <c r="C32" t="s" s="71">
        <v>62</v>
      </c>
      <c r="D32" s="73">
        <f>H4</f>
        <v>0</v>
      </c>
      <c r="E32" s="69"/>
      <c r="F32" s="74"/>
      <c r="G32" s="75"/>
      <c r="H32" s="80"/>
    </row>
    <row r="33" ht="37.25" customHeight="1">
      <c r="A33" s="44"/>
      <c r="B33" s="76"/>
      <c r="C33" t="s" s="77">
        <v>63</v>
      </c>
      <c r="D33" s="81">
        <f>H5</f>
        <v>0</v>
      </c>
      <c r="E33" s="69"/>
      <c r="F33" s="74"/>
      <c r="G33" s="75"/>
      <c r="H33" s="80"/>
    </row>
    <row r="34" ht="37.25" customHeight="1">
      <c r="A34" s="44"/>
      <c r="B34" s="66"/>
      <c r="C34" t="s" s="67">
        <v>64</v>
      </c>
      <c r="D34" s="79">
        <f>H8</f>
        <v>0</v>
      </c>
      <c r="E34" s="69"/>
      <c r="F34" s="74"/>
      <c r="G34" s="75"/>
      <c r="H34" s="80"/>
    </row>
    <row r="35" ht="37.25" customHeight="1">
      <c r="A35" s="44"/>
      <c r="B35" s="70"/>
      <c r="C35" t="s" s="71">
        <v>65</v>
      </c>
      <c r="D35" s="73">
        <f>H9</f>
        <v>0</v>
      </c>
      <c r="E35" s="69"/>
      <c r="F35" s="74"/>
      <c r="G35" s="75"/>
      <c r="H35" s="80"/>
    </row>
    <row r="36" ht="37.25" customHeight="1">
      <c r="A36" s="44"/>
      <c r="B36" s="70"/>
      <c r="C36" t="s" s="71">
        <v>66</v>
      </c>
      <c r="D36" s="73">
        <f>H10</f>
        <v>0</v>
      </c>
      <c r="E36" s="69"/>
      <c r="F36" s="74"/>
      <c r="G36" s="75"/>
      <c r="H36" s="80"/>
    </row>
    <row r="37" ht="37.25" customHeight="1">
      <c r="A37" s="82"/>
      <c r="B37" s="76"/>
      <c r="C37" t="s" s="77">
        <v>67</v>
      </c>
      <c r="D37" s="78">
        <f>H10</f>
        <v>0</v>
      </c>
      <c r="E37" s="69"/>
      <c r="F37" s="83"/>
      <c r="G37" s="84"/>
      <c r="H37" s="85"/>
    </row>
  </sheetData>
  <mergeCells count="10">
    <mergeCell ref="A2:A5"/>
    <mergeCell ref="D2:D5"/>
    <mergeCell ref="D8:D9"/>
    <mergeCell ref="A8:A9"/>
    <mergeCell ref="E2:E5"/>
    <mergeCell ref="E8:E9"/>
    <mergeCell ref="A6:A7"/>
    <mergeCell ref="C6:C7"/>
    <mergeCell ref="B6:B7"/>
    <mergeCell ref="D6:D7"/>
  </mergeCells>
  <dataValidations count="1">
    <dataValidation type="list" allowBlank="1" showInputMessage="1" showErrorMessage="1" sqref="F20:F37">
      <formula1>",医療費,イベント費,交際費,旅費,衣類,家電・家具,保険・税・車・NHK,お米,その他"</formula1>
    </dataValidation>
  </dataValidation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H37"/>
  <sheetViews>
    <sheetView workbookViewId="0" showGridLines="0" defaultGridColor="1"/>
  </sheetViews>
  <sheetFormatPr defaultColWidth="43.2" defaultRowHeight="38.05" customHeight="1" outlineLevelRow="0" outlineLevelCol="0"/>
  <cols>
    <col min="1" max="1" width="29.9531" style="175" customWidth="1"/>
    <col min="2" max="2" width="27.1875" style="175" customWidth="1"/>
    <col min="3" max="3" width="25.7578" style="175" customWidth="1"/>
    <col min="4" max="4" width="24.7422" style="175" customWidth="1"/>
    <col min="5" max="5" width="11.1562" style="175" customWidth="1"/>
    <col min="6" max="8" width="32.3672" style="175" customWidth="1"/>
    <col min="9" max="16384" width="43.2109" style="175" customWidth="1"/>
  </cols>
  <sheetData>
    <row r="1" ht="42" customHeight="1">
      <c r="A1" s="2"/>
      <c r="B1" s="3"/>
      <c r="C1" s="3"/>
      <c r="D1" s="4"/>
      <c r="E1" s="5"/>
      <c r="F1" s="6"/>
      <c r="G1" s="6"/>
      <c r="H1" s="6"/>
    </row>
    <row r="2" ht="41.25" customHeight="1">
      <c r="A2" t="s" s="7">
        <v>0</v>
      </c>
      <c r="B2" t="s" s="8">
        <v>1</v>
      </c>
      <c r="C2" s="9"/>
      <c r="D2" s="10">
        <f>C2+C4+C5</f>
        <v>0</v>
      </c>
      <c r="E2" s="11"/>
      <c r="F2" t="s" s="12">
        <v>2</v>
      </c>
      <c r="G2" t="s" s="13">
        <v>3</v>
      </c>
      <c r="H2" s="14">
        <f>SUM(H3:H5)</f>
        <v>0</v>
      </c>
    </row>
    <row r="3" ht="41.25" customHeight="1">
      <c r="A3" s="15"/>
      <c r="B3" t="s" s="16">
        <v>4</v>
      </c>
      <c r="C3" s="17"/>
      <c r="D3" s="18"/>
      <c r="E3" s="19"/>
      <c r="F3" t="s" s="20">
        <v>5</v>
      </c>
      <c r="G3" s="172"/>
      <c r="H3" s="22"/>
    </row>
    <row r="4" ht="41.25" customHeight="1">
      <c r="A4" s="23"/>
      <c r="B4" t="s" s="24">
        <v>7</v>
      </c>
      <c r="C4" s="25"/>
      <c r="D4" s="26"/>
      <c r="E4" s="19"/>
      <c r="F4" t="s" s="20">
        <v>8</v>
      </c>
      <c r="G4" s="172"/>
      <c r="H4" s="22"/>
    </row>
    <row r="5" ht="41.25" customHeight="1">
      <c r="A5" s="23"/>
      <c r="B5" t="s" s="24">
        <v>10</v>
      </c>
      <c r="C5" s="25"/>
      <c r="D5" s="26"/>
      <c r="E5" s="19"/>
      <c r="F5" t="s" s="27">
        <v>11</v>
      </c>
      <c r="G5" s="28"/>
      <c r="H5" s="29"/>
    </row>
    <row r="6" ht="41.25" customHeight="1">
      <c r="A6" t="s" s="30">
        <v>12</v>
      </c>
      <c r="B6" s="31"/>
      <c r="C6" s="32">
        <f>D6/D2*100%</f>
      </c>
      <c r="D6" s="33">
        <f>D2-D8</f>
        <v>0</v>
      </c>
      <c r="E6" s="11"/>
      <c r="F6" t="s" s="12">
        <v>13</v>
      </c>
      <c r="G6" t="s" s="13">
        <v>14</v>
      </c>
      <c r="H6" s="14">
        <f>SUM(H7:H10)</f>
        <v>0</v>
      </c>
    </row>
    <row r="7" ht="41.25" customHeight="1">
      <c r="A7" s="23"/>
      <c r="B7" s="34"/>
      <c r="C7" s="35"/>
      <c r="D7" s="26"/>
      <c r="E7" s="11"/>
      <c r="F7" t="s" s="20">
        <v>15</v>
      </c>
      <c r="G7" s="75"/>
      <c r="H7" s="22"/>
    </row>
    <row r="8" ht="41.25" customHeight="1">
      <c r="A8" t="s" s="37">
        <v>16</v>
      </c>
      <c r="B8" t="s" s="8">
        <v>17</v>
      </c>
      <c r="C8" s="38">
        <f>D11+D12+D13+D14+D15+D16</f>
        <v>0</v>
      </c>
      <c r="D8" s="39">
        <f>SUM(C8:C9)</f>
        <v>0</v>
      </c>
      <c r="E8" s="11"/>
      <c r="F8" t="s" s="20">
        <v>18</v>
      </c>
      <c r="G8" s="75"/>
      <c r="H8" s="22"/>
    </row>
    <row r="9" ht="41.25" customHeight="1">
      <c r="A9" s="41"/>
      <c r="B9" t="s" s="42">
        <v>20</v>
      </c>
      <c r="C9" s="43">
        <f>D17+D18+D19+D20+D21</f>
        <v>0</v>
      </c>
      <c r="D9" s="26"/>
      <c r="E9" s="19"/>
      <c r="F9" t="s" s="20">
        <v>21</v>
      </c>
      <c r="G9" s="173"/>
      <c r="H9" s="22"/>
    </row>
    <row r="10" ht="39.1" customHeight="1">
      <c r="A10" s="44"/>
      <c r="B10" s="45"/>
      <c r="C10" t="s" s="46">
        <v>22</v>
      </c>
      <c r="D10" t="s" s="47">
        <v>23</v>
      </c>
      <c r="E10" s="48"/>
      <c r="F10" t="s" s="27">
        <v>24</v>
      </c>
      <c r="G10" s="84"/>
      <c r="H10" s="29"/>
    </row>
    <row r="11" ht="38.8" customHeight="1">
      <c r="A11" s="44"/>
      <c r="B11" t="s" s="45">
        <v>26</v>
      </c>
      <c r="C11" s="49"/>
      <c r="D11" s="50"/>
      <c r="E11" s="51"/>
      <c r="F11" t="s" s="12">
        <v>27</v>
      </c>
      <c r="G11" s="174"/>
      <c r="H11" s="53">
        <f>SUM(G13:H17)</f>
        <v>0</v>
      </c>
    </row>
    <row r="12" ht="38.8" customHeight="1">
      <c r="A12" s="44"/>
      <c r="B12" t="s" s="45">
        <v>28</v>
      </c>
      <c r="C12" s="49"/>
      <c r="D12" s="50"/>
      <c r="E12" s="51"/>
      <c r="F12" t="s" s="54">
        <v>29</v>
      </c>
      <c r="G12" t="s" s="55">
        <v>30</v>
      </c>
      <c r="H12" t="s" s="56">
        <v>31</v>
      </c>
    </row>
    <row r="13" ht="38.8" customHeight="1">
      <c r="A13" s="44"/>
      <c r="B13" t="s" s="45">
        <v>32</v>
      </c>
      <c r="C13" s="49"/>
      <c r="D13" s="50"/>
      <c r="E13" s="51"/>
      <c r="F13" t="s" s="57">
        <v>33</v>
      </c>
      <c r="G13" s="58"/>
      <c r="H13" s="22"/>
    </row>
    <row r="14" ht="38.8" customHeight="1">
      <c r="A14" s="44"/>
      <c r="B14" t="s" s="45">
        <v>34</v>
      </c>
      <c r="C14" s="49"/>
      <c r="D14" s="50"/>
      <c r="E14" s="51"/>
      <c r="F14" t="s" s="57">
        <v>35</v>
      </c>
      <c r="G14" s="58"/>
      <c r="H14" s="22"/>
    </row>
    <row r="15" ht="38.8" customHeight="1">
      <c r="A15" s="44"/>
      <c r="B15" t="s" s="45">
        <v>2</v>
      </c>
      <c r="C15" s="49"/>
      <c r="D15" s="50"/>
      <c r="E15" s="51"/>
      <c r="F15" t="s" s="57">
        <v>36</v>
      </c>
      <c r="G15" s="58"/>
      <c r="H15" s="22"/>
    </row>
    <row r="16" ht="38.8" customHeight="1">
      <c r="A16" s="44"/>
      <c r="B16" t="s" s="45">
        <v>37</v>
      </c>
      <c r="C16" s="49"/>
      <c r="D16" s="50"/>
      <c r="E16" s="51"/>
      <c r="F16" t="s" s="57">
        <v>38</v>
      </c>
      <c r="G16" s="58"/>
      <c r="H16" s="22"/>
    </row>
    <row r="17" ht="38.8" customHeight="1">
      <c r="A17" s="44"/>
      <c r="B17" t="s" s="45">
        <v>39</v>
      </c>
      <c r="C17" s="49">
        <f>C3*0.35</f>
        <v>0</v>
      </c>
      <c r="D17" s="50">
        <f>C17</f>
        <v>0</v>
      </c>
      <c r="E17" s="51"/>
      <c r="F17" t="s" s="57">
        <v>40</v>
      </c>
      <c r="G17" s="58"/>
      <c r="H17" s="22"/>
    </row>
    <row r="18" ht="38.8" customHeight="1">
      <c r="A18" s="59"/>
      <c r="B18" t="s" s="60">
        <v>41</v>
      </c>
      <c r="C18" s="49"/>
      <c r="D18" s="50"/>
      <c r="E18" s="51"/>
      <c r="F18" s="61"/>
      <c r="G18" s="62"/>
      <c r="H18" s="63"/>
    </row>
    <row r="19" ht="38.8" customHeight="1">
      <c r="A19" s="59"/>
      <c r="B19" t="s" s="60">
        <v>13</v>
      </c>
      <c r="C19" s="49"/>
      <c r="D19" s="50">
        <f>H6</f>
        <v>0</v>
      </c>
      <c r="E19" s="51"/>
      <c r="F19" t="s" s="12">
        <v>42</v>
      </c>
      <c r="G19" t="s" s="13">
        <v>14</v>
      </c>
      <c r="H19" s="64">
        <f>SUM(H20:H37)</f>
        <v>0</v>
      </c>
    </row>
    <row r="20" ht="38.8" customHeight="1">
      <c r="A20" s="59"/>
      <c r="B20" t="s" s="60">
        <v>27</v>
      </c>
      <c r="C20" s="49"/>
      <c r="D20" s="50">
        <f>H11</f>
        <v>0</v>
      </c>
      <c r="E20" s="51"/>
      <c r="F20" s="74"/>
      <c r="G20" s="75"/>
      <c r="H20" s="22"/>
    </row>
    <row r="21" ht="38.8" customHeight="1">
      <c r="A21" s="59"/>
      <c r="B21" t="s" s="60">
        <v>42</v>
      </c>
      <c r="C21" s="49"/>
      <c r="D21" s="50">
        <f>SUM(D22:D30)</f>
        <v>0</v>
      </c>
      <c r="E21" s="51"/>
      <c r="F21" s="74"/>
      <c r="G21" s="75"/>
      <c r="H21" s="22"/>
    </row>
    <row r="22" ht="37.25" customHeight="1">
      <c r="A22" s="44"/>
      <c r="B22" s="66"/>
      <c r="C22" t="s" s="67">
        <v>47</v>
      </c>
      <c r="D22" s="68">
        <f>SUMIF(F2:F37,"=医療費",H2:H37)</f>
        <v>0</v>
      </c>
      <c r="E22" s="69"/>
      <c r="F22" s="74"/>
      <c r="G22" s="75"/>
      <c r="H22" s="22"/>
    </row>
    <row r="23" ht="37.25" customHeight="1">
      <c r="A23" s="44"/>
      <c r="B23" s="70"/>
      <c r="C23" t="s" s="71">
        <v>50</v>
      </c>
      <c r="D23" s="72">
        <f>SUMIF(F2:F37,"=イベント費",H2:H37)</f>
        <v>0</v>
      </c>
      <c r="E23" s="69"/>
      <c r="F23" s="74"/>
      <c r="G23" s="75"/>
      <c r="H23" s="22"/>
    </row>
    <row r="24" ht="37.25" customHeight="1">
      <c r="A24" s="44"/>
      <c r="B24" s="70"/>
      <c r="C24" t="s" s="71">
        <v>45</v>
      </c>
      <c r="D24" s="72">
        <f>SUMIF(F2:F37,"=交際費",H2:H37)</f>
        <v>0</v>
      </c>
      <c r="E24" s="69"/>
      <c r="F24" s="74"/>
      <c r="G24" s="75"/>
      <c r="H24" s="22"/>
    </row>
    <row r="25" ht="37.25" customHeight="1">
      <c r="A25" s="44"/>
      <c r="B25" s="70"/>
      <c r="C25" t="s" s="71">
        <v>53</v>
      </c>
      <c r="D25" s="72">
        <f>SUMIF(F2:F37,"=旅費",H2:H37)</f>
        <v>0</v>
      </c>
      <c r="E25" s="69"/>
      <c r="F25" s="74"/>
      <c r="G25" s="75"/>
      <c r="H25" s="22"/>
    </row>
    <row r="26" ht="37.25" customHeight="1">
      <c r="A26" s="44"/>
      <c r="B26" s="70"/>
      <c r="C26" t="s" s="71">
        <v>54</v>
      </c>
      <c r="D26" s="72">
        <f>SUMIF(F2:F37,"=衣類",H2:H37)</f>
        <v>0</v>
      </c>
      <c r="E26" s="69"/>
      <c r="F26" s="74"/>
      <c r="G26" s="75"/>
      <c r="H26" s="22"/>
    </row>
    <row r="27" ht="37.25" customHeight="1">
      <c r="A27" s="44"/>
      <c r="B27" s="70"/>
      <c r="C27" t="s" s="71">
        <v>48</v>
      </c>
      <c r="D27" s="73">
        <f>SUMIF(F2:F37,"=家電・家具",H2:H37)</f>
        <v>0</v>
      </c>
      <c r="E27" s="69"/>
      <c r="F27" s="74"/>
      <c r="G27" s="75"/>
      <c r="H27" s="22"/>
    </row>
    <row r="28" ht="37.25" customHeight="1">
      <c r="A28" s="44"/>
      <c r="B28" s="70"/>
      <c r="C28" t="s" s="71">
        <v>58</v>
      </c>
      <c r="D28" s="72">
        <f>SUMIF(F2:F37,"=保険・税・車・NHK",H2:H37)</f>
        <v>0</v>
      </c>
      <c r="E28" s="69"/>
      <c r="F28" s="74"/>
      <c r="G28" s="75"/>
      <c r="H28" s="22"/>
    </row>
    <row r="29" ht="37.25" customHeight="1">
      <c r="A29" s="44"/>
      <c r="B29" s="70"/>
      <c r="C29" t="s" s="71">
        <v>60</v>
      </c>
      <c r="D29" s="72">
        <f>SUMIF(F2:F37,"=お米",H2:H37)</f>
        <v>0</v>
      </c>
      <c r="E29" s="69"/>
      <c r="F29" s="74"/>
      <c r="G29" s="75"/>
      <c r="H29" s="22"/>
    </row>
    <row r="30" ht="37.25" customHeight="1">
      <c r="A30" s="44"/>
      <c r="B30" s="76"/>
      <c r="C30" t="s" s="77">
        <v>43</v>
      </c>
      <c r="D30" s="78">
        <f>SUMIF(F2:F37,"=その他",H2:H37)</f>
        <v>0</v>
      </c>
      <c r="E30" s="69"/>
      <c r="F30" s="74"/>
      <c r="G30" s="75"/>
      <c r="H30" s="22"/>
    </row>
    <row r="31" ht="37.25" customHeight="1">
      <c r="A31" s="44"/>
      <c r="B31" s="66"/>
      <c r="C31" t="s" s="67">
        <v>61</v>
      </c>
      <c r="D31" s="79">
        <f>H3</f>
        <v>0</v>
      </c>
      <c r="E31" s="69"/>
      <c r="F31" s="74"/>
      <c r="G31" s="75"/>
      <c r="H31" s="22"/>
    </row>
    <row r="32" ht="37.25" customHeight="1">
      <c r="A32" s="44"/>
      <c r="B32" s="70"/>
      <c r="C32" t="s" s="71">
        <v>62</v>
      </c>
      <c r="D32" s="73">
        <f>H4</f>
        <v>0</v>
      </c>
      <c r="E32" s="69"/>
      <c r="F32" s="74"/>
      <c r="G32" s="75"/>
      <c r="H32" s="80"/>
    </row>
    <row r="33" ht="37.25" customHeight="1">
      <c r="A33" s="44"/>
      <c r="B33" s="76"/>
      <c r="C33" t="s" s="77">
        <v>63</v>
      </c>
      <c r="D33" s="81">
        <f>H5</f>
        <v>0</v>
      </c>
      <c r="E33" s="69"/>
      <c r="F33" s="74"/>
      <c r="G33" s="75"/>
      <c r="H33" s="80"/>
    </row>
    <row r="34" ht="37.25" customHeight="1">
      <c r="A34" s="44"/>
      <c r="B34" s="66"/>
      <c r="C34" t="s" s="67">
        <v>64</v>
      </c>
      <c r="D34" s="79">
        <f>H8</f>
        <v>0</v>
      </c>
      <c r="E34" s="69"/>
      <c r="F34" s="74"/>
      <c r="G34" s="75"/>
      <c r="H34" s="80"/>
    </row>
    <row r="35" ht="37.25" customHeight="1">
      <c r="A35" s="44"/>
      <c r="B35" s="70"/>
      <c r="C35" t="s" s="71">
        <v>65</v>
      </c>
      <c r="D35" s="73">
        <f>H9</f>
        <v>0</v>
      </c>
      <c r="E35" s="69"/>
      <c r="F35" s="74"/>
      <c r="G35" s="75"/>
      <c r="H35" s="80"/>
    </row>
    <row r="36" ht="37.25" customHeight="1">
      <c r="A36" s="44"/>
      <c r="B36" s="70"/>
      <c r="C36" t="s" s="71">
        <v>66</v>
      </c>
      <c r="D36" s="73">
        <f>H10</f>
        <v>0</v>
      </c>
      <c r="E36" s="69"/>
      <c r="F36" s="74"/>
      <c r="G36" s="75"/>
      <c r="H36" s="80"/>
    </row>
    <row r="37" ht="37.25" customHeight="1">
      <c r="A37" s="82"/>
      <c r="B37" s="76"/>
      <c r="C37" t="s" s="77">
        <v>67</v>
      </c>
      <c r="D37" s="78">
        <f>H10</f>
        <v>0</v>
      </c>
      <c r="E37" s="69"/>
      <c r="F37" s="83"/>
      <c r="G37" s="84"/>
      <c r="H37" s="85"/>
    </row>
  </sheetData>
  <mergeCells count="10">
    <mergeCell ref="A2:A5"/>
    <mergeCell ref="D2:D5"/>
    <mergeCell ref="D8:D9"/>
    <mergeCell ref="A8:A9"/>
    <mergeCell ref="E2:E5"/>
    <mergeCell ref="E8:E9"/>
    <mergeCell ref="A6:A7"/>
    <mergeCell ref="C6:C7"/>
    <mergeCell ref="B6:B7"/>
    <mergeCell ref="D6:D7"/>
  </mergeCells>
  <dataValidations count="1">
    <dataValidation type="list" allowBlank="1" showInputMessage="1" showErrorMessage="1" sqref="F20:F37">
      <formula1>",医療費,イベント費,交際費,旅費,衣類,家電・家具,保険・税・車・NHK,お米,その他"</formula1>
    </dataValidation>
  </dataValidation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H37"/>
  <sheetViews>
    <sheetView workbookViewId="0" showGridLines="0" defaultGridColor="1"/>
  </sheetViews>
  <sheetFormatPr defaultColWidth="43.2" defaultRowHeight="38.05" customHeight="1" outlineLevelRow="0" outlineLevelCol="0"/>
  <cols>
    <col min="1" max="1" width="29.9531" style="176" customWidth="1"/>
    <col min="2" max="2" width="27.1875" style="176" customWidth="1"/>
    <col min="3" max="3" width="25.7578" style="176" customWidth="1"/>
    <col min="4" max="4" width="24.7422" style="176" customWidth="1"/>
    <col min="5" max="5" width="11.1562" style="176" customWidth="1"/>
    <col min="6" max="8" width="32.3672" style="176" customWidth="1"/>
    <col min="9" max="16384" width="43.2109" style="176" customWidth="1"/>
  </cols>
  <sheetData>
    <row r="1" ht="42" customHeight="1">
      <c r="A1" s="2"/>
      <c r="B1" s="3"/>
      <c r="C1" s="3"/>
      <c r="D1" s="4"/>
      <c r="E1" s="5"/>
      <c r="F1" s="6"/>
      <c r="G1" s="6"/>
      <c r="H1" s="6"/>
    </row>
    <row r="2" ht="41.25" customHeight="1">
      <c r="A2" t="s" s="7">
        <v>0</v>
      </c>
      <c r="B2" t="s" s="8">
        <v>1</v>
      </c>
      <c r="C2" s="9"/>
      <c r="D2" s="10">
        <f>C2+C4+C5</f>
        <v>0</v>
      </c>
      <c r="E2" s="11"/>
      <c r="F2" t="s" s="12">
        <v>2</v>
      </c>
      <c r="G2" t="s" s="13">
        <v>3</v>
      </c>
      <c r="H2" s="14">
        <f>SUM(H3:H5)</f>
        <v>0</v>
      </c>
    </row>
    <row r="3" ht="41.25" customHeight="1">
      <c r="A3" s="15"/>
      <c r="B3" t="s" s="16">
        <v>4</v>
      </c>
      <c r="C3" s="17"/>
      <c r="D3" s="18"/>
      <c r="E3" s="19"/>
      <c r="F3" t="s" s="20">
        <v>5</v>
      </c>
      <c r="G3" s="172"/>
      <c r="H3" s="22"/>
    </row>
    <row r="4" ht="41.25" customHeight="1">
      <c r="A4" s="23"/>
      <c r="B4" t="s" s="24">
        <v>7</v>
      </c>
      <c r="C4" s="25"/>
      <c r="D4" s="26"/>
      <c r="E4" s="19"/>
      <c r="F4" t="s" s="20">
        <v>8</v>
      </c>
      <c r="G4" s="172"/>
      <c r="H4" s="22"/>
    </row>
    <row r="5" ht="41.25" customHeight="1">
      <c r="A5" s="23"/>
      <c r="B5" t="s" s="24">
        <v>10</v>
      </c>
      <c r="C5" s="25"/>
      <c r="D5" s="26"/>
      <c r="E5" s="19"/>
      <c r="F5" t="s" s="27">
        <v>11</v>
      </c>
      <c r="G5" s="28"/>
      <c r="H5" s="29"/>
    </row>
    <row r="6" ht="41.25" customHeight="1">
      <c r="A6" t="s" s="30">
        <v>12</v>
      </c>
      <c r="B6" s="31"/>
      <c r="C6" s="32">
        <f>D6/D2*100%</f>
      </c>
      <c r="D6" s="33">
        <f>D2-D8</f>
        <v>0</v>
      </c>
      <c r="E6" s="11"/>
      <c r="F6" t="s" s="12">
        <v>13</v>
      </c>
      <c r="G6" t="s" s="13">
        <v>14</v>
      </c>
      <c r="H6" s="14">
        <f>SUM(H7:H10)</f>
        <v>0</v>
      </c>
    </row>
    <row r="7" ht="41.25" customHeight="1">
      <c r="A7" s="23"/>
      <c r="B7" s="34"/>
      <c r="C7" s="35"/>
      <c r="D7" s="26"/>
      <c r="E7" s="11"/>
      <c r="F7" t="s" s="20">
        <v>15</v>
      </c>
      <c r="G7" s="75"/>
      <c r="H7" s="22"/>
    </row>
    <row r="8" ht="41.25" customHeight="1">
      <c r="A8" t="s" s="37">
        <v>16</v>
      </c>
      <c r="B8" t="s" s="8">
        <v>17</v>
      </c>
      <c r="C8" s="38">
        <f>D11+D12+D13+D14+D15+D16</f>
        <v>0</v>
      </c>
      <c r="D8" s="39">
        <f>SUM(C8:C9)</f>
        <v>0</v>
      </c>
      <c r="E8" s="11"/>
      <c r="F8" t="s" s="20">
        <v>18</v>
      </c>
      <c r="G8" s="75"/>
      <c r="H8" s="22"/>
    </row>
    <row r="9" ht="41.25" customHeight="1">
      <c r="A9" s="41"/>
      <c r="B9" t="s" s="42">
        <v>20</v>
      </c>
      <c r="C9" s="43">
        <f>D17+D18+D19+D20+D21</f>
        <v>0</v>
      </c>
      <c r="D9" s="26"/>
      <c r="E9" s="19"/>
      <c r="F9" t="s" s="20">
        <v>21</v>
      </c>
      <c r="G9" s="173"/>
      <c r="H9" s="22"/>
    </row>
    <row r="10" ht="39.1" customHeight="1">
      <c r="A10" s="44"/>
      <c r="B10" s="45"/>
      <c r="C10" t="s" s="46">
        <v>22</v>
      </c>
      <c r="D10" t="s" s="47">
        <v>23</v>
      </c>
      <c r="E10" s="48"/>
      <c r="F10" t="s" s="27">
        <v>24</v>
      </c>
      <c r="G10" s="84"/>
      <c r="H10" s="29"/>
    </row>
    <row r="11" ht="38.8" customHeight="1">
      <c r="A11" s="44"/>
      <c r="B11" t="s" s="45">
        <v>26</v>
      </c>
      <c r="C11" s="49"/>
      <c r="D11" s="50"/>
      <c r="E11" s="51"/>
      <c r="F11" t="s" s="12">
        <v>27</v>
      </c>
      <c r="G11" s="174"/>
      <c r="H11" s="53">
        <f>SUM(G13:H17)</f>
        <v>0</v>
      </c>
    </row>
    <row r="12" ht="38.8" customHeight="1">
      <c r="A12" s="44"/>
      <c r="B12" t="s" s="45">
        <v>28</v>
      </c>
      <c r="C12" s="49"/>
      <c r="D12" s="50"/>
      <c r="E12" s="51"/>
      <c r="F12" t="s" s="54">
        <v>29</v>
      </c>
      <c r="G12" t="s" s="55">
        <v>30</v>
      </c>
      <c r="H12" t="s" s="56">
        <v>31</v>
      </c>
    </row>
    <row r="13" ht="38.8" customHeight="1">
      <c r="A13" s="44"/>
      <c r="B13" t="s" s="45">
        <v>32</v>
      </c>
      <c r="C13" s="49"/>
      <c r="D13" s="50"/>
      <c r="E13" s="51"/>
      <c r="F13" t="s" s="57">
        <v>33</v>
      </c>
      <c r="G13" s="58"/>
      <c r="H13" s="22"/>
    </row>
    <row r="14" ht="38.8" customHeight="1">
      <c r="A14" s="44"/>
      <c r="B14" t="s" s="45">
        <v>34</v>
      </c>
      <c r="C14" s="49"/>
      <c r="D14" s="50"/>
      <c r="E14" s="51"/>
      <c r="F14" t="s" s="57">
        <v>35</v>
      </c>
      <c r="G14" s="58"/>
      <c r="H14" s="22"/>
    </row>
    <row r="15" ht="38.8" customHeight="1">
      <c r="A15" s="44"/>
      <c r="B15" t="s" s="45">
        <v>2</v>
      </c>
      <c r="C15" s="49"/>
      <c r="D15" s="50"/>
      <c r="E15" s="51"/>
      <c r="F15" t="s" s="57">
        <v>36</v>
      </c>
      <c r="G15" s="58"/>
      <c r="H15" s="22"/>
    </row>
    <row r="16" ht="38.8" customHeight="1">
      <c r="A16" s="44"/>
      <c r="B16" t="s" s="45">
        <v>37</v>
      </c>
      <c r="C16" s="49"/>
      <c r="D16" s="50"/>
      <c r="E16" s="51"/>
      <c r="F16" t="s" s="57">
        <v>38</v>
      </c>
      <c r="G16" s="58"/>
      <c r="H16" s="22"/>
    </row>
    <row r="17" ht="38.8" customHeight="1">
      <c r="A17" s="44"/>
      <c r="B17" t="s" s="45">
        <v>39</v>
      </c>
      <c r="C17" s="49">
        <f>C3*0.35</f>
        <v>0</v>
      </c>
      <c r="D17" s="50">
        <f>C17</f>
        <v>0</v>
      </c>
      <c r="E17" s="51"/>
      <c r="F17" t="s" s="57">
        <v>40</v>
      </c>
      <c r="G17" s="58"/>
      <c r="H17" s="22"/>
    </row>
    <row r="18" ht="38.8" customHeight="1">
      <c r="A18" s="59"/>
      <c r="B18" t="s" s="60">
        <v>41</v>
      </c>
      <c r="C18" s="49"/>
      <c r="D18" s="50"/>
      <c r="E18" s="51"/>
      <c r="F18" s="61"/>
      <c r="G18" s="62"/>
      <c r="H18" s="63"/>
    </row>
    <row r="19" ht="38.8" customHeight="1">
      <c r="A19" s="59"/>
      <c r="B19" t="s" s="60">
        <v>13</v>
      </c>
      <c r="C19" s="49"/>
      <c r="D19" s="50">
        <f>H6</f>
        <v>0</v>
      </c>
      <c r="E19" s="51"/>
      <c r="F19" t="s" s="12">
        <v>42</v>
      </c>
      <c r="G19" t="s" s="13">
        <v>14</v>
      </c>
      <c r="H19" s="64">
        <f>SUM(H20:H37)</f>
        <v>0</v>
      </c>
    </row>
    <row r="20" ht="38.8" customHeight="1">
      <c r="A20" s="59"/>
      <c r="B20" t="s" s="60">
        <v>27</v>
      </c>
      <c r="C20" s="49"/>
      <c r="D20" s="50">
        <f>H11</f>
        <v>0</v>
      </c>
      <c r="E20" s="51"/>
      <c r="F20" s="74"/>
      <c r="G20" s="75"/>
      <c r="H20" s="22"/>
    </row>
    <row r="21" ht="38.8" customHeight="1">
      <c r="A21" s="59"/>
      <c r="B21" t="s" s="60">
        <v>42</v>
      </c>
      <c r="C21" s="49"/>
      <c r="D21" s="50">
        <f>SUM(D22:D30)</f>
        <v>0</v>
      </c>
      <c r="E21" s="51"/>
      <c r="F21" s="74"/>
      <c r="G21" s="75"/>
      <c r="H21" s="22"/>
    </row>
    <row r="22" ht="37.25" customHeight="1">
      <c r="A22" s="44"/>
      <c r="B22" s="66"/>
      <c r="C22" t="s" s="67">
        <v>47</v>
      </c>
      <c r="D22" s="68">
        <f>SUMIF(F2:F37,"=医療費",H2:H37)</f>
        <v>0</v>
      </c>
      <c r="E22" s="69"/>
      <c r="F22" s="74"/>
      <c r="G22" s="75"/>
      <c r="H22" s="22"/>
    </row>
    <row r="23" ht="37.25" customHeight="1">
      <c r="A23" s="44"/>
      <c r="B23" s="70"/>
      <c r="C23" t="s" s="71">
        <v>50</v>
      </c>
      <c r="D23" s="72">
        <f>SUMIF(F2:F37,"=イベント費",H2:H37)</f>
        <v>0</v>
      </c>
      <c r="E23" s="69"/>
      <c r="F23" s="74"/>
      <c r="G23" s="75"/>
      <c r="H23" s="22"/>
    </row>
    <row r="24" ht="37.25" customHeight="1">
      <c r="A24" s="44"/>
      <c r="B24" s="70"/>
      <c r="C24" t="s" s="71">
        <v>45</v>
      </c>
      <c r="D24" s="72">
        <f>SUMIF(F2:F37,"=交際費",H2:H37)</f>
        <v>0</v>
      </c>
      <c r="E24" s="69"/>
      <c r="F24" s="74"/>
      <c r="G24" s="75"/>
      <c r="H24" s="22"/>
    </row>
    <row r="25" ht="37.25" customHeight="1">
      <c r="A25" s="44"/>
      <c r="B25" s="70"/>
      <c r="C25" t="s" s="71">
        <v>53</v>
      </c>
      <c r="D25" s="72">
        <f>SUMIF(F2:F37,"=旅費",H2:H37)</f>
        <v>0</v>
      </c>
      <c r="E25" s="69"/>
      <c r="F25" s="74"/>
      <c r="G25" s="75"/>
      <c r="H25" s="22"/>
    </row>
    <row r="26" ht="37.25" customHeight="1">
      <c r="A26" s="44"/>
      <c r="B26" s="70"/>
      <c r="C26" t="s" s="71">
        <v>54</v>
      </c>
      <c r="D26" s="72">
        <f>SUMIF(F2:F37,"=衣類",H2:H37)</f>
        <v>0</v>
      </c>
      <c r="E26" s="69"/>
      <c r="F26" s="74"/>
      <c r="G26" s="75"/>
      <c r="H26" s="22"/>
    </row>
    <row r="27" ht="37.25" customHeight="1">
      <c r="A27" s="44"/>
      <c r="B27" s="70"/>
      <c r="C27" t="s" s="71">
        <v>48</v>
      </c>
      <c r="D27" s="73">
        <f>SUMIF(F2:F37,"=家電・家具",H2:H37)</f>
        <v>0</v>
      </c>
      <c r="E27" s="69"/>
      <c r="F27" s="74"/>
      <c r="G27" s="75"/>
      <c r="H27" s="22"/>
    </row>
    <row r="28" ht="37.25" customHeight="1">
      <c r="A28" s="44"/>
      <c r="B28" s="70"/>
      <c r="C28" t="s" s="71">
        <v>58</v>
      </c>
      <c r="D28" s="72">
        <f>SUMIF(F2:F37,"=保険・税・車・NHK",H2:H37)</f>
        <v>0</v>
      </c>
      <c r="E28" s="69"/>
      <c r="F28" s="74"/>
      <c r="G28" s="75"/>
      <c r="H28" s="22"/>
    </row>
    <row r="29" ht="37.25" customHeight="1">
      <c r="A29" s="44"/>
      <c r="B29" s="70"/>
      <c r="C29" t="s" s="71">
        <v>60</v>
      </c>
      <c r="D29" s="72">
        <f>SUMIF(F2:F37,"=お米",H2:H37)</f>
        <v>0</v>
      </c>
      <c r="E29" s="69"/>
      <c r="F29" s="74"/>
      <c r="G29" s="75"/>
      <c r="H29" s="22"/>
    </row>
    <row r="30" ht="37.25" customHeight="1">
      <c r="A30" s="44"/>
      <c r="B30" s="76"/>
      <c r="C30" t="s" s="77">
        <v>43</v>
      </c>
      <c r="D30" s="78">
        <f>SUMIF(F2:F37,"=その他",H2:H37)</f>
        <v>0</v>
      </c>
      <c r="E30" s="69"/>
      <c r="F30" s="74"/>
      <c r="G30" s="75"/>
      <c r="H30" s="22"/>
    </row>
    <row r="31" ht="37.25" customHeight="1">
      <c r="A31" s="44"/>
      <c r="B31" s="66"/>
      <c r="C31" t="s" s="67">
        <v>61</v>
      </c>
      <c r="D31" s="79">
        <f>H3</f>
        <v>0</v>
      </c>
      <c r="E31" s="69"/>
      <c r="F31" s="74"/>
      <c r="G31" s="75"/>
      <c r="H31" s="22"/>
    </row>
    <row r="32" ht="37.25" customHeight="1">
      <c r="A32" s="44"/>
      <c r="B32" s="70"/>
      <c r="C32" t="s" s="71">
        <v>62</v>
      </c>
      <c r="D32" s="73">
        <f>H4</f>
        <v>0</v>
      </c>
      <c r="E32" s="69"/>
      <c r="F32" s="74"/>
      <c r="G32" s="75"/>
      <c r="H32" s="80"/>
    </row>
    <row r="33" ht="37.25" customHeight="1">
      <c r="A33" s="44"/>
      <c r="B33" s="76"/>
      <c r="C33" t="s" s="77">
        <v>63</v>
      </c>
      <c r="D33" s="81">
        <f>H5</f>
        <v>0</v>
      </c>
      <c r="E33" s="69"/>
      <c r="F33" s="74"/>
      <c r="G33" s="75"/>
      <c r="H33" s="80"/>
    </row>
    <row r="34" ht="37.25" customHeight="1">
      <c r="A34" s="44"/>
      <c r="B34" s="66"/>
      <c r="C34" t="s" s="67">
        <v>64</v>
      </c>
      <c r="D34" s="79">
        <f>H8</f>
        <v>0</v>
      </c>
      <c r="E34" s="69"/>
      <c r="F34" s="74"/>
      <c r="G34" s="75"/>
      <c r="H34" s="80"/>
    </row>
    <row r="35" ht="37.25" customHeight="1">
      <c r="A35" s="44"/>
      <c r="B35" s="70"/>
      <c r="C35" t="s" s="71">
        <v>65</v>
      </c>
      <c r="D35" s="73">
        <f>H9</f>
        <v>0</v>
      </c>
      <c r="E35" s="69"/>
      <c r="F35" s="74"/>
      <c r="G35" s="75"/>
      <c r="H35" s="80"/>
    </row>
    <row r="36" ht="37.25" customHeight="1">
      <c r="A36" s="44"/>
      <c r="B36" s="70"/>
      <c r="C36" t="s" s="71">
        <v>66</v>
      </c>
      <c r="D36" s="73">
        <f>H10</f>
        <v>0</v>
      </c>
      <c r="E36" s="69"/>
      <c r="F36" s="74"/>
      <c r="G36" s="75"/>
      <c r="H36" s="80"/>
    </row>
    <row r="37" ht="37.25" customHeight="1">
      <c r="A37" s="82"/>
      <c r="B37" s="76"/>
      <c r="C37" t="s" s="77">
        <v>67</v>
      </c>
      <c r="D37" s="78">
        <f>H10</f>
        <v>0</v>
      </c>
      <c r="E37" s="69"/>
      <c r="F37" s="83"/>
      <c r="G37" s="84"/>
      <c r="H37" s="85"/>
    </row>
  </sheetData>
  <mergeCells count="10">
    <mergeCell ref="A2:A5"/>
    <mergeCell ref="D2:D5"/>
    <mergeCell ref="D8:D9"/>
    <mergeCell ref="A8:A9"/>
    <mergeCell ref="E2:E5"/>
    <mergeCell ref="E8:E9"/>
    <mergeCell ref="A6:A7"/>
    <mergeCell ref="C6:C7"/>
    <mergeCell ref="B6:B7"/>
    <mergeCell ref="D6:D7"/>
  </mergeCells>
  <dataValidations count="1">
    <dataValidation type="list" allowBlank="1" showInputMessage="1" showErrorMessage="1" sqref="F20:F37">
      <formula1>",医療費,イベント費,交際費,旅費,衣類,家電・家具,保険・税・車・NHK,お米,その他"</formula1>
    </dataValidation>
  </dataValidation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H37"/>
  <sheetViews>
    <sheetView workbookViewId="0" showGridLines="0" defaultGridColor="1"/>
  </sheetViews>
  <sheetFormatPr defaultColWidth="43.2" defaultRowHeight="38.05" customHeight="1" outlineLevelRow="0" outlineLevelCol="0"/>
  <cols>
    <col min="1" max="1" width="29.9531" style="177" customWidth="1"/>
    <col min="2" max="2" width="27.1875" style="177" customWidth="1"/>
    <col min="3" max="3" width="25.7578" style="177" customWidth="1"/>
    <col min="4" max="4" width="24.7422" style="177" customWidth="1"/>
    <col min="5" max="5" width="11.1562" style="177" customWidth="1"/>
    <col min="6" max="8" width="32.3672" style="177" customWidth="1"/>
    <col min="9" max="16384" width="43.2109" style="177" customWidth="1"/>
  </cols>
  <sheetData>
    <row r="1" ht="42" customHeight="1">
      <c r="A1" s="2"/>
      <c r="B1" s="3"/>
      <c r="C1" s="3"/>
      <c r="D1" s="4"/>
      <c r="E1" s="5"/>
      <c r="F1" s="6"/>
      <c r="G1" s="6"/>
      <c r="H1" s="6"/>
    </row>
    <row r="2" ht="41.25" customHeight="1">
      <c r="A2" t="s" s="7">
        <v>0</v>
      </c>
      <c r="B2" t="s" s="8">
        <v>1</v>
      </c>
      <c r="C2" s="9"/>
      <c r="D2" s="10">
        <f>C2+C4+C5</f>
        <v>0</v>
      </c>
      <c r="E2" s="11"/>
      <c r="F2" t="s" s="12">
        <v>2</v>
      </c>
      <c r="G2" t="s" s="13">
        <v>3</v>
      </c>
      <c r="H2" s="14">
        <f>SUM(H3:H5)</f>
        <v>0</v>
      </c>
    </row>
    <row r="3" ht="41.25" customHeight="1">
      <c r="A3" s="15"/>
      <c r="B3" t="s" s="16">
        <v>4</v>
      </c>
      <c r="C3" s="17"/>
      <c r="D3" s="18"/>
      <c r="E3" s="19"/>
      <c r="F3" t="s" s="20">
        <v>5</v>
      </c>
      <c r="G3" s="172"/>
      <c r="H3" s="22"/>
    </row>
    <row r="4" ht="41.25" customHeight="1">
      <c r="A4" s="23"/>
      <c r="B4" t="s" s="24">
        <v>7</v>
      </c>
      <c r="C4" s="25"/>
      <c r="D4" s="26"/>
      <c r="E4" s="19"/>
      <c r="F4" t="s" s="20">
        <v>8</v>
      </c>
      <c r="G4" s="172"/>
      <c r="H4" s="22"/>
    </row>
    <row r="5" ht="41.25" customHeight="1">
      <c r="A5" s="23"/>
      <c r="B5" t="s" s="24">
        <v>10</v>
      </c>
      <c r="C5" s="25"/>
      <c r="D5" s="26"/>
      <c r="E5" s="19"/>
      <c r="F5" t="s" s="27">
        <v>11</v>
      </c>
      <c r="G5" s="28"/>
      <c r="H5" s="29"/>
    </row>
    <row r="6" ht="41.25" customHeight="1">
      <c r="A6" t="s" s="30">
        <v>12</v>
      </c>
      <c r="B6" s="31"/>
      <c r="C6" s="32">
        <f>D6/D2*100%</f>
      </c>
      <c r="D6" s="33">
        <f>D2-D8</f>
        <v>0</v>
      </c>
      <c r="E6" s="11"/>
      <c r="F6" t="s" s="12">
        <v>13</v>
      </c>
      <c r="G6" t="s" s="13">
        <v>14</v>
      </c>
      <c r="H6" s="14">
        <f>SUM(H7:H10)</f>
        <v>0</v>
      </c>
    </row>
    <row r="7" ht="41.25" customHeight="1">
      <c r="A7" s="23"/>
      <c r="B7" s="34"/>
      <c r="C7" s="35"/>
      <c r="D7" s="26"/>
      <c r="E7" s="11"/>
      <c r="F7" t="s" s="20">
        <v>15</v>
      </c>
      <c r="G7" s="75"/>
      <c r="H7" s="22"/>
    </row>
    <row r="8" ht="41.25" customHeight="1">
      <c r="A8" t="s" s="37">
        <v>16</v>
      </c>
      <c r="B8" t="s" s="8">
        <v>17</v>
      </c>
      <c r="C8" s="38">
        <f>D11+D12+D13+D14+D15+D16</f>
        <v>0</v>
      </c>
      <c r="D8" s="39">
        <f>SUM(C8:C9)</f>
        <v>0</v>
      </c>
      <c r="E8" s="11"/>
      <c r="F8" t="s" s="20">
        <v>18</v>
      </c>
      <c r="G8" s="75"/>
      <c r="H8" s="22"/>
    </row>
    <row r="9" ht="41.25" customHeight="1">
      <c r="A9" s="41"/>
      <c r="B9" t="s" s="42">
        <v>20</v>
      </c>
      <c r="C9" s="43">
        <f>D17+D18+D19+D20+D21</f>
        <v>0</v>
      </c>
      <c r="D9" s="26"/>
      <c r="E9" s="19"/>
      <c r="F9" t="s" s="20">
        <v>21</v>
      </c>
      <c r="G9" s="173"/>
      <c r="H9" s="22"/>
    </row>
    <row r="10" ht="39.1" customHeight="1">
      <c r="A10" s="44"/>
      <c r="B10" s="45"/>
      <c r="C10" t="s" s="46">
        <v>22</v>
      </c>
      <c r="D10" t="s" s="47">
        <v>23</v>
      </c>
      <c r="E10" s="48"/>
      <c r="F10" t="s" s="27">
        <v>24</v>
      </c>
      <c r="G10" s="84"/>
      <c r="H10" s="29"/>
    </row>
    <row r="11" ht="38.8" customHeight="1">
      <c r="A11" s="44"/>
      <c r="B11" t="s" s="45">
        <v>26</v>
      </c>
      <c r="C11" s="49"/>
      <c r="D11" s="50"/>
      <c r="E11" s="51"/>
      <c r="F11" t="s" s="12">
        <v>27</v>
      </c>
      <c r="G11" s="174"/>
      <c r="H11" s="53">
        <f>SUM(G13:H17)</f>
        <v>0</v>
      </c>
    </row>
    <row r="12" ht="38.8" customHeight="1">
      <c r="A12" s="44"/>
      <c r="B12" t="s" s="45">
        <v>28</v>
      </c>
      <c r="C12" s="49"/>
      <c r="D12" s="50"/>
      <c r="E12" s="51"/>
      <c r="F12" t="s" s="54">
        <v>29</v>
      </c>
      <c r="G12" t="s" s="55">
        <v>30</v>
      </c>
      <c r="H12" t="s" s="56">
        <v>31</v>
      </c>
    </row>
    <row r="13" ht="38.8" customHeight="1">
      <c r="A13" s="44"/>
      <c r="B13" t="s" s="45">
        <v>32</v>
      </c>
      <c r="C13" s="49"/>
      <c r="D13" s="50"/>
      <c r="E13" s="51"/>
      <c r="F13" t="s" s="57">
        <v>33</v>
      </c>
      <c r="G13" s="58"/>
      <c r="H13" s="22"/>
    </row>
    <row r="14" ht="38.8" customHeight="1">
      <c r="A14" s="44"/>
      <c r="B14" t="s" s="45">
        <v>34</v>
      </c>
      <c r="C14" s="49"/>
      <c r="D14" s="50"/>
      <c r="E14" s="51"/>
      <c r="F14" t="s" s="57">
        <v>35</v>
      </c>
      <c r="G14" s="58"/>
      <c r="H14" s="22"/>
    </row>
    <row r="15" ht="38.8" customHeight="1">
      <c r="A15" s="44"/>
      <c r="B15" t="s" s="45">
        <v>2</v>
      </c>
      <c r="C15" s="49"/>
      <c r="D15" s="50"/>
      <c r="E15" s="51"/>
      <c r="F15" t="s" s="57">
        <v>36</v>
      </c>
      <c r="G15" s="58"/>
      <c r="H15" s="22"/>
    </row>
    <row r="16" ht="38.8" customHeight="1">
      <c r="A16" s="44"/>
      <c r="B16" t="s" s="45">
        <v>37</v>
      </c>
      <c r="C16" s="49"/>
      <c r="D16" s="50"/>
      <c r="E16" s="51"/>
      <c r="F16" t="s" s="57">
        <v>38</v>
      </c>
      <c r="G16" s="58"/>
      <c r="H16" s="22"/>
    </row>
    <row r="17" ht="38.8" customHeight="1">
      <c r="A17" s="44"/>
      <c r="B17" t="s" s="45">
        <v>39</v>
      </c>
      <c r="C17" s="49">
        <f>C3*0.35</f>
        <v>0</v>
      </c>
      <c r="D17" s="50">
        <f>C17</f>
        <v>0</v>
      </c>
      <c r="E17" s="51"/>
      <c r="F17" t="s" s="57">
        <v>40</v>
      </c>
      <c r="G17" s="58"/>
      <c r="H17" s="22"/>
    </row>
    <row r="18" ht="38.8" customHeight="1">
      <c r="A18" s="59"/>
      <c r="B18" t="s" s="60">
        <v>41</v>
      </c>
      <c r="C18" s="49"/>
      <c r="D18" s="50"/>
      <c r="E18" s="51"/>
      <c r="F18" s="61"/>
      <c r="G18" s="62"/>
      <c r="H18" s="63"/>
    </row>
    <row r="19" ht="38.8" customHeight="1">
      <c r="A19" s="59"/>
      <c r="B19" t="s" s="60">
        <v>13</v>
      </c>
      <c r="C19" s="49"/>
      <c r="D19" s="50">
        <f>H6</f>
        <v>0</v>
      </c>
      <c r="E19" s="51"/>
      <c r="F19" t="s" s="12">
        <v>42</v>
      </c>
      <c r="G19" t="s" s="13">
        <v>14</v>
      </c>
      <c r="H19" s="64">
        <f>SUM(H20:H37)</f>
        <v>0</v>
      </c>
    </row>
    <row r="20" ht="38.8" customHeight="1">
      <c r="A20" s="59"/>
      <c r="B20" t="s" s="60">
        <v>27</v>
      </c>
      <c r="C20" s="49"/>
      <c r="D20" s="50">
        <f>H11</f>
        <v>0</v>
      </c>
      <c r="E20" s="51"/>
      <c r="F20" s="74"/>
      <c r="G20" s="75"/>
      <c r="H20" s="22"/>
    </row>
    <row r="21" ht="38.8" customHeight="1">
      <c r="A21" s="59"/>
      <c r="B21" t="s" s="60">
        <v>42</v>
      </c>
      <c r="C21" s="49"/>
      <c r="D21" s="50">
        <f>SUM(D22:D30)</f>
        <v>0</v>
      </c>
      <c r="E21" s="51"/>
      <c r="F21" s="74"/>
      <c r="G21" s="75"/>
      <c r="H21" s="22"/>
    </row>
    <row r="22" ht="37.25" customHeight="1">
      <c r="A22" s="44"/>
      <c r="B22" s="66"/>
      <c r="C22" t="s" s="67">
        <v>47</v>
      </c>
      <c r="D22" s="68">
        <f>SUMIF(F2:F37,"=医療費",H2:H37)</f>
        <v>0</v>
      </c>
      <c r="E22" s="69"/>
      <c r="F22" s="74"/>
      <c r="G22" s="75"/>
      <c r="H22" s="22"/>
    </row>
    <row r="23" ht="37.25" customHeight="1">
      <c r="A23" s="44"/>
      <c r="B23" s="70"/>
      <c r="C23" t="s" s="71">
        <v>50</v>
      </c>
      <c r="D23" s="72">
        <f>SUMIF(F2:F37,"=イベント費",H2:H37)</f>
        <v>0</v>
      </c>
      <c r="E23" s="69"/>
      <c r="F23" s="74"/>
      <c r="G23" s="75"/>
      <c r="H23" s="22"/>
    </row>
    <row r="24" ht="37.25" customHeight="1">
      <c r="A24" s="44"/>
      <c r="B24" s="70"/>
      <c r="C24" t="s" s="71">
        <v>45</v>
      </c>
      <c r="D24" s="72">
        <f>SUMIF(F2:F37,"=交際費",H2:H37)</f>
        <v>0</v>
      </c>
      <c r="E24" s="69"/>
      <c r="F24" s="74"/>
      <c r="G24" s="75"/>
      <c r="H24" s="22"/>
    </row>
    <row r="25" ht="37.25" customHeight="1">
      <c r="A25" s="44"/>
      <c r="B25" s="70"/>
      <c r="C25" t="s" s="71">
        <v>53</v>
      </c>
      <c r="D25" s="72">
        <f>SUMIF(F2:F37,"=旅費",H2:H37)</f>
        <v>0</v>
      </c>
      <c r="E25" s="69"/>
      <c r="F25" s="74"/>
      <c r="G25" s="75"/>
      <c r="H25" s="22"/>
    </row>
    <row r="26" ht="37.25" customHeight="1">
      <c r="A26" s="44"/>
      <c r="B26" s="70"/>
      <c r="C26" t="s" s="71">
        <v>54</v>
      </c>
      <c r="D26" s="72">
        <f>SUMIF(F2:F37,"=衣類",H2:H37)</f>
        <v>0</v>
      </c>
      <c r="E26" s="69"/>
      <c r="F26" s="74"/>
      <c r="G26" s="75"/>
      <c r="H26" s="22"/>
    </row>
    <row r="27" ht="37.25" customHeight="1">
      <c r="A27" s="44"/>
      <c r="B27" s="70"/>
      <c r="C27" t="s" s="71">
        <v>48</v>
      </c>
      <c r="D27" s="73">
        <f>SUMIF(F2:F37,"=家電・家具",H2:H37)</f>
        <v>0</v>
      </c>
      <c r="E27" s="69"/>
      <c r="F27" s="74"/>
      <c r="G27" s="75"/>
      <c r="H27" s="22"/>
    </row>
    <row r="28" ht="37.25" customHeight="1">
      <c r="A28" s="44"/>
      <c r="B28" s="70"/>
      <c r="C28" t="s" s="71">
        <v>58</v>
      </c>
      <c r="D28" s="72">
        <f>SUMIF(F2:F37,"=保険・税・車・NHK",H2:H37)</f>
        <v>0</v>
      </c>
      <c r="E28" s="69"/>
      <c r="F28" s="74"/>
      <c r="G28" s="75"/>
      <c r="H28" s="22"/>
    </row>
    <row r="29" ht="37.25" customHeight="1">
      <c r="A29" s="44"/>
      <c r="B29" s="70"/>
      <c r="C29" t="s" s="71">
        <v>60</v>
      </c>
      <c r="D29" s="72">
        <f>SUMIF(F2:F37,"=お米",H2:H37)</f>
        <v>0</v>
      </c>
      <c r="E29" s="69"/>
      <c r="F29" s="74"/>
      <c r="G29" s="75"/>
      <c r="H29" s="22"/>
    </row>
    <row r="30" ht="37.25" customHeight="1">
      <c r="A30" s="44"/>
      <c r="B30" s="76"/>
      <c r="C30" t="s" s="77">
        <v>43</v>
      </c>
      <c r="D30" s="78">
        <f>SUMIF(F2:F37,"=その他",H2:H37)</f>
        <v>0</v>
      </c>
      <c r="E30" s="69"/>
      <c r="F30" s="74"/>
      <c r="G30" s="75"/>
      <c r="H30" s="22"/>
    </row>
    <row r="31" ht="37.25" customHeight="1">
      <c r="A31" s="44"/>
      <c r="B31" s="66"/>
      <c r="C31" t="s" s="67">
        <v>61</v>
      </c>
      <c r="D31" s="79">
        <f>H3</f>
        <v>0</v>
      </c>
      <c r="E31" s="69"/>
      <c r="F31" s="74"/>
      <c r="G31" s="75"/>
      <c r="H31" s="22"/>
    </row>
    <row r="32" ht="37.25" customHeight="1">
      <c r="A32" s="44"/>
      <c r="B32" s="70"/>
      <c r="C32" t="s" s="71">
        <v>62</v>
      </c>
      <c r="D32" s="73">
        <f>H4</f>
        <v>0</v>
      </c>
      <c r="E32" s="69"/>
      <c r="F32" s="74"/>
      <c r="G32" s="75"/>
      <c r="H32" s="80"/>
    </row>
    <row r="33" ht="37.25" customHeight="1">
      <c r="A33" s="44"/>
      <c r="B33" s="76"/>
      <c r="C33" t="s" s="77">
        <v>63</v>
      </c>
      <c r="D33" s="81">
        <f>H5</f>
        <v>0</v>
      </c>
      <c r="E33" s="69"/>
      <c r="F33" s="74"/>
      <c r="G33" s="75"/>
      <c r="H33" s="80"/>
    </row>
    <row r="34" ht="37.25" customHeight="1">
      <c r="A34" s="44"/>
      <c r="B34" s="66"/>
      <c r="C34" t="s" s="67">
        <v>64</v>
      </c>
      <c r="D34" s="79">
        <f>H8</f>
        <v>0</v>
      </c>
      <c r="E34" s="69"/>
      <c r="F34" s="74"/>
      <c r="G34" s="75"/>
      <c r="H34" s="80"/>
    </row>
    <row r="35" ht="37.25" customHeight="1">
      <c r="A35" s="44"/>
      <c r="B35" s="70"/>
      <c r="C35" t="s" s="71">
        <v>65</v>
      </c>
      <c r="D35" s="73">
        <f>H9</f>
        <v>0</v>
      </c>
      <c r="E35" s="69"/>
      <c r="F35" s="74"/>
      <c r="G35" s="75"/>
      <c r="H35" s="80"/>
    </row>
    <row r="36" ht="37.25" customHeight="1">
      <c r="A36" s="44"/>
      <c r="B36" s="70"/>
      <c r="C36" t="s" s="71">
        <v>66</v>
      </c>
      <c r="D36" s="73">
        <f>H10</f>
        <v>0</v>
      </c>
      <c r="E36" s="69"/>
      <c r="F36" s="74"/>
      <c r="G36" s="75"/>
      <c r="H36" s="80"/>
    </row>
    <row r="37" ht="37.25" customHeight="1">
      <c r="A37" s="82"/>
      <c r="B37" s="76"/>
      <c r="C37" t="s" s="77">
        <v>67</v>
      </c>
      <c r="D37" s="78">
        <f>H10</f>
        <v>0</v>
      </c>
      <c r="E37" s="69"/>
      <c r="F37" s="83"/>
      <c r="G37" s="84"/>
      <c r="H37" s="85"/>
    </row>
  </sheetData>
  <mergeCells count="10">
    <mergeCell ref="A2:A5"/>
    <mergeCell ref="D2:D5"/>
    <mergeCell ref="D8:D9"/>
    <mergeCell ref="A8:A9"/>
    <mergeCell ref="E2:E5"/>
    <mergeCell ref="E8:E9"/>
    <mergeCell ref="A6:A7"/>
    <mergeCell ref="C6:C7"/>
    <mergeCell ref="B6:B7"/>
    <mergeCell ref="D6:D7"/>
  </mergeCells>
  <dataValidations count="1">
    <dataValidation type="list" allowBlank="1" showInputMessage="1" showErrorMessage="1" sqref="F20:F37">
      <formula1>",医療費,イベント費,交際費,旅費,衣類,家電・家具,保険・税・車・NHK,お米,その他"</formula1>
    </dataValidation>
  </dataValidation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H37"/>
  <sheetViews>
    <sheetView workbookViewId="0" showGridLines="0" defaultGridColor="1"/>
  </sheetViews>
  <sheetFormatPr defaultColWidth="43.2" defaultRowHeight="38.05" customHeight="1" outlineLevelRow="0" outlineLevelCol="0"/>
  <cols>
    <col min="1" max="1" width="29.9531" style="178" customWidth="1"/>
    <col min="2" max="2" width="27.1875" style="178" customWidth="1"/>
    <col min="3" max="3" width="25.7578" style="178" customWidth="1"/>
    <col min="4" max="4" width="24.7422" style="178" customWidth="1"/>
    <col min="5" max="5" width="11.1562" style="178" customWidth="1"/>
    <col min="6" max="8" width="32.3672" style="178" customWidth="1"/>
    <col min="9" max="16384" width="43.2109" style="178" customWidth="1"/>
  </cols>
  <sheetData>
    <row r="1" ht="42" customHeight="1">
      <c r="A1" s="2"/>
      <c r="B1" s="3"/>
      <c r="C1" s="3"/>
      <c r="D1" s="4"/>
      <c r="E1" s="5"/>
      <c r="F1" s="6"/>
      <c r="G1" s="6"/>
      <c r="H1" s="6"/>
    </row>
    <row r="2" ht="41.25" customHeight="1">
      <c r="A2" t="s" s="7">
        <v>0</v>
      </c>
      <c r="B2" t="s" s="8">
        <v>1</v>
      </c>
      <c r="C2" s="9"/>
      <c r="D2" s="10">
        <f>C2+C4+C5</f>
        <v>0</v>
      </c>
      <c r="E2" s="11"/>
      <c r="F2" t="s" s="12">
        <v>2</v>
      </c>
      <c r="G2" t="s" s="13">
        <v>3</v>
      </c>
      <c r="H2" s="14">
        <f>SUM(H3:H5)</f>
        <v>0</v>
      </c>
    </row>
    <row r="3" ht="41.25" customHeight="1">
      <c r="A3" s="15"/>
      <c r="B3" t="s" s="16">
        <v>4</v>
      </c>
      <c r="C3" s="17"/>
      <c r="D3" s="18"/>
      <c r="E3" s="19"/>
      <c r="F3" t="s" s="20">
        <v>5</v>
      </c>
      <c r="G3" s="172"/>
      <c r="H3" s="22"/>
    </row>
    <row r="4" ht="41.25" customHeight="1">
      <c r="A4" s="23"/>
      <c r="B4" t="s" s="24">
        <v>7</v>
      </c>
      <c r="C4" s="25"/>
      <c r="D4" s="26"/>
      <c r="E4" s="19"/>
      <c r="F4" t="s" s="20">
        <v>8</v>
      </c>
      <c r="G4" s="172"/>
      <c r="H4" s="22"/>
    </row>
    <row r="5" ht="41.25" customHeight="1">
      <c r="A5" s="23"/>
      <c r="B5" t="s" s="24">
        <v>10</v>
      </c>
      <c r="C5" s="25"/>
      <c r="D5" s="26"/>
      <c r="E5" s="19"/>
      <c r="F5" t="s" s="27">
        <v>11</v>
      </c>
      <c r="G5" s="28"/>
      <c r="H5" s="29"/>
    </row>
    <row r="6" ht="41.25" customHeight="1">
      <c r="A6" t="s" s="30">
        <v>12</v>
      </c>
      <c r="B6" s="31"/>
      <c r="C6" s="32">
        <f>D6/D2*100%</f>
      </c>
      <c r="D6" s="33">
        <f>D2-D8</f>
        <v>0</v>
      </c>
      <c r="E6" s="11"/>
      <c r="F6" t="s" s="12">
        <v>13</v>
      </c>
      <c r="G6" t="s" s="13">
        <v>14</v>
      </c>
      <c r="H6" s="14">
        <f>SUM(H7:H10)</f>
        <v>0</v>
      </c>
    </row>
    <row r="7" ht="41.25" customHeight="1">
      <c r="A7" s="23"/>
      <c r="B7" s="34"/>
      <c r="C7" s="35"/>
      <c r="D7" s="26"/>
      <c r="E7" s="11"/>
      <c r="F7" t="s" s="20">
        <v>15</v>
      </c>
      <c r="G7" s="75"/>
      <c r="H7" s="22"/>
    </row>
    <row r="8" ht="41.25" customHeight="1">
      <c r="A8" t="s" s="37">
        <v>16</v>
      </c>
      <c r="B8" t="s" s="8">
        <v>17</v>
      </c>
      <c r="C8" s="38">
        <f>D11+D12+D13+D14+D15+D16</f>
        <v>0</v>
      </c>
      <c r="D8" s="39">
        <f>SUM(C8:C9)</f>
        <v>0</v>
      </c>
      <c r="E8" s="11"/>
      <c r="F8" t="s" s="20">
        <v>18</v>
      </c>
      <c r="G8" s="75"/>
      <c r="H8" s="22"/>
    </row>
    <row r="9" ht="41.25" customHeight="1">
      <c r="A9" s="41"/>
      <c r="B9" t="s" s="42">
        <v>20</v>
      </c>
      <c r="C9" s="43">
        <f>D17+D18+D19+D20+D21</f>
        <v>0</v>
      </c>
      <c r="D9" s="26"/>
      <c r="E9" s="19"/>
      <c r="F9" t="s" s="20">
        <v>21</v>
      </c>
      <c r="G9" s="173"/>
      <c r="H9" s="22"/>
    </row>
    <row r="10" ht="39.1" customHeight="1">
      <c r="A10" s="44"/>
      <c r="B10" s="45"/>
      <c r="C10" t="s" s="46">
        <v>22</v>
      </c>
      <c r="D10" t="s" s="47">
        <v>23</v>
      </c>
      <c r="E10" s="48"/>
      <c r="F10" t="s" s="27">
        <v>24</v>
      </c>
      <c r="G10" s="84"/>
      <c r="H10" s="29"/>
    </row>
    <row r="11" ht="38.8" customHeight="1">
      <c r="A11" s="44"/>
      <c r="B11" t="s" s="45">
        <v>26</v>
      </c>
      <c r="C11" s="49"/>
      <c r="D11" s="50"/>
      <c r="E11" s="51"/>
      <c r="F11" t="s" s="12">
        <v>27</v>
      </c>
      <c r="G11" s="174"/>
      <c r="H11" s="53">
        <f>SUM(G13:H17)</f>
        <v>0</v>
      </c>
    </row>
    <row r="12" ht="38.8" customHeight="1">
      <c r="A12" s="44"/>
      <c r="B12" t="s" s="45">
        <v>28</v>
      </c>
      <c r="C12" s="49"/>
      <c r="D12" s="50"/>
      <c r="E12" s="51"/>
      <c r="F12" t="s" s="54">
        <v>29</v>
      </c>
      <c r="G12" t="s" s="55">
        <v>30</v>
      </c>
      <c r="H12" t="s" s="56">
        <v>31</v>
      </c>
    </row>
    <row r="13" ht="38.8" customHeight="1">
      <c r="A13" s="44"/>
      <c r="B13" t="s" s="45">
        <v>32</v>
      </c>
      <c r="C13" s="49"/>
      <c r="D13" s="50"/>
      <c r="E13" s="51"/>
      <c r="F13" t="s" s="57">
        <v>33</v>
      </c>
      <c r="G13" s="58"/>
      <c r="H13" s="22"/>
    </row>
    <row r="14" ht="38.8" customHeight="1">
      <c r="A14" s="44"/>
      <c r="B14" t="s" s="45">
        <v>34</v>
      </c>
      <c r="C14" s="49"/>
      <c r="D14" s="50"/>
      <c r="E14" s="51"/>
      <c r="F14" t="s" s="57">
        <v>35</v>
      </c>
      <c r="G14" s="58"/>
      <c r="H14" s="22"/>
    </row>
    <row r="15" ht="38.8" customHeight="1">
      <c r="A15" s="44"/>
      <c r="B15" t="s" s="45">
        <v>2</v>
      </c>
      <c r="C15" s="49"/>
      <c r="D15" s="50"/>
      <c r="E15" s="51"/>
      <c r="F15" t="s" s="57">
        <v>36</v>
      </c>
      <c r="G15" s="58"/>
      <c r="H15" s="22"/>
    </row>
    <row r="16" ht="38.8" customHeight="1">
      <c r="A16" s="44"/>
      <c r="B16" t="s" s="45">
        <v>37</v>
      </c>
      <c r="C16" s="49"/>
      <c r="D16" s="50"/>
      <c r="E16" s="51"/>
      <c r="F16" t="s" s="57">
        <v>38</v>
      </c>
      <c r="G16" s="58"/>
      <c r="H16" s="22"/>
    </row>
    <row r="17" ht="38.8" customHeight="1">
      <c r="A17" s="44"/>
      <c r="B17" t="s" s="45">
        <v>39</v>
      </c>
      <c r="C17" s="49">
        <f>C3*0.35</f>
        <v>0</v>
      </c>
      <c r="D17" s="50">
        <f>C17</f>
        <v>0</v>
      </c>
      <c r="E17" s="51"/>
      <c r="F17" t="s" s="57">
        <v>40</v>
      </c>
      <c r="G17" s="58"/>
      <c r="H17" s="22"/>
    </row>
    <row r="18" ht="38.8" customHeight="1">
      <c r="A18" s="59"/>
      <c r="B18" t="s" s="60">
        <v>41</v>
      </c>
      <c r="C18" s="49"/>
      <c r="D18" s="50"/>
      <c r="E18" s="51"/>
      <c r="F18" s="61"/>
      <c r="G18" s="62"/>
      <c r="H18" s="63"/>
    </row>
    <row r="19" ht="38.8" customHeight="1">
      <c r="A19" s="59"/>
      <c r="B19" t="s" s="60">
        <v>13</v>
      </c>
      <c r="C19" s="49"/>
      <c r="D19" s="50">
        <f>H6</f>
        <v>0</v>
      </c>
      <c r="E19" s="51"/>
      <c r="F19" t="s" s="12">
        <v>42</v>
      </c>
      <c r="G19" t="s" s="13">
        <v>14</v>
      </c>
      <c r="H19" s="64">
        <f>SUM(H20:H37)</f>
        <v>0</v>
      </c>
    </row>
    <row r="20" ht="38.8" customHeight="1">
      <c r="A20" s="59"/>
      <c r="B20" t="s" s="60">
        <v>27</v>
      </c>
      <c r="C20" s="49"/>
      <c r="D20" s="50">
        <f>H11</f>
        <v>0</v>
      </c>
      <c r="E20" s="51"/>
      <c r="F20" s="74"/>
      <c r="G20" s="75"/>
      <c r="H20" s="22"/>
    </row>
    <row r="21" ht="38.8" customHeight="1">
      <c r="A21" s="59"/>
      <c r="B21" t="s" s="60">
        <v>42</v>
      </c>
      <c r="C21" s="49"/>
      <c r="D21" s="50">
        <f>SUM(D22:D30)</f>
        <v>0</v>
      </c>
      <c r="E21" s="51"/>
      <c r="F21" s="74"/>
      <c r="G21" s="75"/>
      <c r="H21" s="22"/>
    </row>
    <row r="22" ht="37.25" customHeight="1">
      <c r="A22" s="44"/>
      <c r="B22" s="66"/>
      <c r="C22" t="s" s="67">
        <v>47</v>
      </c>
      <c r="D22" s="68">
        <f>SUMIF(F2:F37,"=医療費",H2:H37)</f>
        <v>0</v>
      </c>
      <c r="E22" s="69"/>
      <c r="F22" s="74"/>
      <c r="G22" s="75"/>
      <c r="H22" s="22"/>
    </row>
    <row r="23" ht="37.25" customHeight="1">
      <c r="A23" s="44"/>
      <c r="B23" s="70"/>
      <c r="C23" t="s" s="71">
        <v>50</v>
      </c>
      <c r="D23" s="72">
        <f>SUMIF(F2:F37,"=イベント費",H2:H37)</f>
        <v>0</v>
      </c>
      <c r="E23" s="69"/>
      <c r="F23" s="74"/>
      <c r="G23" s="75"/>
      <c r="H23" s="22"/>
    </row>
    <row r="24" ht="37.25" customHeight="1">
      <c r="A24" s="44"/>
      <c r="B24" s="70"/>
      <c r="C24" t="s" s="71">
        <v>45</v>
      </c>
      <c r="D24" s="72">
        <f>SUMIF(F2:F37,"=交際費",H2:H37)</f>
        <v>0</v>
      </c>
      <c r="E24" s="69"/>
      <c r="F24" s="74"/>
      <c r="G24" s="75"/>
      <c r="H24" s="22"/>
    </row>
    <row r="25" ht="37.25" customHeight="1">
      <c r="A25" s="44"/>
      <c r="B25" s="70"/>
      <c r="C25" t="s" s="71">
        <v>53</v>
      </c>
      <c r="D25" s="72">
        <f>SUMIF(F2:F37,"=旅費",H2:H37)</f>
        <v>0</v>
      </c>
      <c r="E25" s="69"/>
      <c r="F25" s="74"/>
      <c r="G25" s="75"/>
      <c r="H25" s="22"/>
    </row>
    <row r="26" ht="37.25" customHeight="1">
      <c r="A26" s="44"/>
      <c r="B26" s="70"/>
      <c r="C26" t="s" s="71">
        <v>54</v>
      </c>
      <c r="D26" s="72">
        <f>SUMIF(F2:F37,"=衣類",H2:H37)</f>
        <v>0</v>
      </c>
      <c r="E26" s="69"/>
      <c r="F26" s="74"/>
      <c r="G26" s="75"/>
      <c r="H26" s="22"/>
    </row>
    <row r="27" ht="37.25" customHeight="1">
      <c r="A27" s="44"/>
      <c r="B27" s="70"/>
      <c r="C27" t="s" s="71">
        <v>48</v>
      </c>
      <c r="D27" s="73">
        <f>SUMIF(F2:F37,"=家電・家具",H2:H37)</f>
        <v>0</v>
      </c>
      <c r="E27" s="69"/>
      <c r="F27" s="74"/>
      <c r="G27" s="75"/>
      <c r="H27" s="22"/>
    </row>
    <row r="28" ht="37.25" customHeight="1">
      <c r="A28" s="44"/>
      <c r="B28" s="70"/>
      <c r="C28" t="s" s="71">
        <v>58</v>
      </c>
      <c r="D28" s="72">
        <f>SUMIF(F2:F37,"=保険・税・車・NHK",H2:H37)</f>
        <v>0</v>
      </c>
      <c r="E28" s="69"/>
      <c r="F28" s="74"/>
      <c r="G28" s="75"/>
      <c r="H28" s="22"/>
    </row>
    <row r="29" ht="37.25" customHeight="1">
      <c r="A29" s="44"/>
      <c r="B29" s="70"/>
      <c r="C29" t="s" s="71">
        <v>60</v>
      </c>
      <c r="D29" s="72">
        <f>SUMIF(F2:F37,"=お米",H2:H37)</f>
        <v>0</v>
      </c>
      <c r="E29" s="69"/>
      <c r="F29" s="74"/>
      <c r="G29" s="75"/>
      <c r="H29" s="22"/>
    </row>
    <row r="30" ht="37.25" customHeight="1">
      <c r="A30" s="44"/>
      <c r="B30" s="76"/>
      <c r="C30" t="s" s="77">
        <v>43</v>
      </c>
      <c r="D30" s="78">
        <f>SUMIF(F2:F37,"=その他",H2:H37)</f>
        <v>0</v>
      </c>
      <c r="E30" s="69"/>
      <c r="F30" s="74"/>
      <c r="G30" s="75"/>
      <c r="H30" s="22"/>
    </row>
    <row r="31" ht="37.25" customHeight="1">
      <c r="A31" s="44"/>
      <c r="B31" s="66"/>
      <c r="C31" t="s" s="67">
        <v>61</v>
      </c>
      <c r="D31" s="79">
        <f>H3</f>
        <v>0</v>
      </c>
      <c r="E31" s="69"/>
      <c r="F31" s="74"/>
      <c r="G31" s="75"/>
      <c r="H31" s="22"/>
    </row>
    <row r="32" ht="37.25" customHeight="1">
      <c r="A32" s="44"/>
      <c r="B32" s="70"/>
      <c r="C32" t="s" s="71">
        <v>62</v>
      </c>
      <c r="D32" s="73">
        <f>H4</f>
        <v>0</v>
      </c>
      <c r="E32" s="69"/>
      <c r="F32" s="74"/>
      <c r="G32" s="75"/>
      <c r="H32" s="80"/>
    </row>
    <row r="33" ht="37.25" customHeight="1">
      <c r="A33" s="44"/>
      <c r="B33" s="76"/>
      <c r="C33" t="s" s="77">
        <v>63</v>
      </c>
      <c r="D33" s="81">
        <f>H5</f>
        <v>0</v>
      </c>
      <c r="E33" s="69"/>
      <c r="F33" s="74"/>
      <c r="G33" s="75"/>
      <c r="H33" s="80"/>
    </row>
    <row r="34" ht="37.25" customHeight="1">
      <c r="A34" s="44"/>
      <c r="B34" s="66"/>
      <c r="C34" t="s" s="67">
        <v>64</v>
      </c>
      <c r="D34" s="79">
        <f>H8</f>
        <v>0</v>
      </c>
      <c r="E34" s="69"/>
      <c r="F34" s="74"/>
      <c r="G34" s="75"/>
      <c r="H34" s="80"/>
    </row>
    <row r="35" ht="37.25" customHeight="1">
      <c r="A35" s="44"/>
      <c r="B35" s="70"/>
      <c r="C35" t="s" s="71">
        <v>65</v>
      </c>
      <c r="D35" s="73">
        <f>H9</f>
        <v>0</v>
      </c>
      <c r="E35" s="69"/>
      <c r="F35" s="74"/>
      <c r="G35" s="75"/>
      <c r="H35" s="80"/>
    </row>
    <row r="36" ht="37.25" customHeight="1">
      <c r="A36" s="44"/>
      <c r="B36" s="70"/>
      <c r="C36" t="s" s="71">
        <v>66</v>
      </c>
      <c r="D36" s="73">
        <f>H10</f>
        <v>0</v>
      </c>
      <c r="E36" s="69"/>
      <c r="F36" s="74"/>
      <c r="G36" s="75"/>
      <c r="H36" s="80"/>
    </row>
    <row r="37" ht="37.25" customHeight="1">
      <c r="A37" s="82"/>
      <c r="B37" s="76"/>
      <c r="C37" t="s" s="77">
        <v>67</v>
      </c>
      <c r="D37" s="78">
        <f>H10</f>
        <v>0</v>
      </c>
      <c r="E37" s="69"/>
      <c r="F37" s="83"/>
      <c r="G37" s="84"/>
      <c r="H37" s="85"/>
    </row>
  </sheetData>
  <mergeCells count="10">
    <mergeCell ref="A2:A5"/>
    <mergeCell ref="D2:D5"/>
    <mergeCell ref="D8:D9"/>
    <mergeCell ref="A8:A9"/>
    <mergeCell ref="E2:E5"/>
    <mergeCell ref="E8:E9"/>
    <mergeCell ref="A6:A7"/>
    <mergeCell ref="C6:C7"/>
    <mergeCell ref="B6:B7"/>
    <mergeCell ref="D6:D7"/>
  </mergeCells>
  <dataValidations count="1">
    <dataValidation type="list" allowBlank="1" showInputMessage="1" showErrorMessage="1" sqref="F20:F37">
      <formula1>",医療費,イベント費,交際費,旅費,衣類,家電・家具,保険・税・車・NHK,お米,その他"</formula1>
    </dataValidation>
  </dataValidation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H37"/>
  <sheetViews>
    <sheetView workbookViewId="0" showGridLines="0" defaultGridColor="1"/>
  </sheetViews>
  <sheetFormatPr defaultColWidth="43.2" defaultRowHeight="38.05" customHeight="1" outlineLevelRow="0" outlineLevelCol="0"/>
  <cols>
    <col min="1" max="1" width="29.9531" style="179" customWidth="1"/>
    <col min="2" max="2" width="27.1875" style="179" customWidth="1"/>
    <col min="3" max="3" width="25.7578" style="179" customWidth="1"/>
    <col min="4" max="4" width="24.7422" style="179" customWidth="1"/>
    <col min="5" max="5" width="11.1562" style="179" customWidth="1"/>
    <col min="6" max="8" width="32.3672" style="179" customWidth="1"/>
    <col min="9" max="16384" width="43.2109" style="179" customWidth="1"/>
  </cols>
  <sheetData>
    <row r="1" ht="42" customHeight="1">
      <c r="A1" s="2"/>
      <c r="B1" s="3"/>
      <c r="C1" s="3"/>
      <c r="D1" s="4"/>
      <c r="E1" s="5"/>
      <c r="F1" s="6"/>
      <c r="G1" s="6"/>
      <c r="H1" s="6"/>
    </row>
    <row r="2" ht="41.25" customHeight="1">
      <c r="A2" t="s" s="7">
        <v>0</v>
      </c>
      <c r="B2" t="s" s="8">
        <v>1</v>
      </c>
      <c r="C2" s="9"/>
      <c r="D2" s="10">
        <f>C2+C4+C5</f>
        <v>0</v>
      </c>
      <c r="E2" s="11"/>
      <c r="F2" t="s" s="12">
        <v>2</v>
      </c>
      <c r="G2" t="s" s="13">
        <v>3</v>
      </c>
      <c r="H2" s="14">
        <f>SUM(H3:H5)</f>
        <v>0</v>
      </c>
    </row>
    <row r="3" ht="41.25" customHeight="1">
      <c r="A3" s="15"/>
      <c r="B3" t="s" s="16">
        <v>4</v>
      </c>
      <c r="C3" s="17"/>
      <c r="D3" s="18"/>
      <c r="E3" s="19"/>
      <c r="F3" t="s" s="20">
        <v>5</v>
      </c>
      <c r="G3" s="172"/>
      <c r="H3" s="22"/>
    </row>
    <row r="4" ht="41.25" customHeight="1">
      <c r="A4" s="23"/>
      <c r="B4" t="s" s="24">
        <v>7</v>
      </c>
      <c r="C4" s="25"/>
      <c r="D4" s="26"/>
      <c r="E4" s="19"/>
      <c r="F4" t="s" s="20">
        <v>8</v>
      </c>
      <c r="G4" s="172"/>
      <c r="H4" s="22"/>
    </row>
    <row r="5" ht="41.25" customHeight="1">
      <c r="A5" s="23"/>
      <c r="B5" t="s" s="24">
        <v>10</v>
      </c>
      <c r="C5" s="25"/>
      <c r="D5" s="26"/>
      <c r="E5" s="19"/>
      <c r="F5" t="s" s="27">
        <v>11</v>
      </c>
      <c r="G5" s="28"/>
      <c r="H5" s="29"/>
    </row>
    <row r="6" ht="41.25" customHeight="1">
      <c r="A6" t="s" s="30">
        <v>12</v>
      </c>
      <c r="B6" s="31"/>
      <c r="C6" s="32">
        <f>D6/D2*100%</f>
      </c>
      <c r="D6" s="33">
        <f>D2-D8</f>
        <v>0</v>
      </c>
      <c r="E6" s="11"/>
      <c r="F6" t="s" s="12">
        <v>13</v>
      </c>
      <c r="G6" t="s" s="13">
        <v>14</v>
      </c>
      <c r="H6" s="14">
        <f>SUM(H7:H10)</f>
        <v>0</v>
      </c>
    </row>
    <row r="7" ht="41.25" customHeight="1">
      <c r="A7" s="23"/>
      <c r="B7" s="34"/>
      <c r="C7" s="35"/>
      <c r="D7" s="26"/>
      <c r="E7" s="11"/>
      <c r="F7" t="s" s="20">
        <v>15</v>
      </c>
      <c r="G7" s="75"/>
      <c r="H7" s="22"/>
    </row>
    <row r="8" ht="41.25" customHeight="1">
      <c r="A8" t="s" s="37">
        <v>16</v>
      </c>
      <c r="B8" t="s" s="8">
        <v>17</v>
      </c>
      <c r="C8" s="38">
        <f>D11+D12+D13+D14+D15+D16</f>
        <v>0</v>
      </c>
      <c r="D8" s="39">
        <f>SUM(C8:C9)</f>
        <v>0</v>
      </c>
      <c r="E8" s="11"/>
      <c r="F8" t="s" s="20">
        <v>18</v>
      </c>
      <c r="G8" s="75"/>
      <c r="H8" s="22"/>
    </row>
    <row r="9" ht="41.25" customHeight="1">
      <c r="A9" s="41"/>
      <c r="B9" t="s" s="42">
        <v>20</v>
      </c>
      <c r="C9" s="43">
        <f>D17+D18+D19+D20+D21</f>
        <v>0</v>
      </c>
      <c r="D9" s="26"/>
      <c r="E9" s="19"/>
      <c r="F9" t="s" s="20">
        <v>21</v>
      </c>
      <c r="G9" s="173"/>
      <c r="H9" s="22"/>
    </row>
    <row r="10" ht="39.1" customHeight="1">
      <c r="A10" s="44"/>
      <c r="B10" s="45"/>
      <c r="C10" t="s" s="46">
        <v>22</v>
      </c>
      <c r="D10" t="s" s="47">
        <v>23</v>
      </c>
      <c r="E10" s="48"/>
      <c r="F10" t="s" s="27">
        <v>24</v>
      </c>
      <c r="G10" s="84"/>
      <c r="H10" s="29"/>
    </row>
    <row r="11" ht="38.8" customHeight="1">
      <c r="A11" s="44"/>
      <c r="B11" t="s" s="45">
        <v>26</v>
      </c>
      <c r="C11" s="49"/>
      <c r="D11" s="50"/>
      <c r="E11" s="51"/>
      <c r="F11" t="s" s="12">
        <v>27</v>
      </c>
      <c r="G11" s="174"/>
      <c r="H11" s="53">
        <f>SUM(G13:H17)</f>
        <v>0</v>
      </c>
    </row>
    <row r="12" ht="38.8" customHeight="1">
      <c r="A12" s="44"/>
      <c r="B12" t="s" s="45">
        <v>28</v>
      </c>
      <c r="C12" s="49"/>
      <c r="D12" s="50"/>
      <c r="E12" s="51"/>
      <c r="F12" t="s" s="54">
        <v>29</v>
      </c>
      <c r="G12" t="s" s="55">
        <v>30</v>
      </c>
      <c r="H12" t="s" s="56">
        <v>31</v>
      </c>
    </row>
    <row r="13" ht="38.8" customHeight="1">
      <c r="A13" s="44"/>
      <c r="B13" t="s" s="45">
        <v>32</v>
      </c>
      <c r="C13" s="49"/>
      <c r="D13" s="50"/>
      <c r="E13" s="51"/>
      <c r="F13" t="s" s="57">
        <v>33</v>
      </c>
      <c r="G13" s="58"/>
      <c r="H13" s="22"/>
    </row>
    <row r="14" ht="38.8" customHeight="1">
      <c r="A14" s="44"/>
      <c r="B14" t="s" s="45">
        <v>34</v>
      </c>
      <c r="C14" s="49"/>
      <c r="D14" s="50"/>
      <c r="E14" s="51"/>
      <c r="F14" t="s" s="57">
        <v>35</v>
      </c>
      <c r="G14" s="58"/>
      <c r="H14" s="22"/>
    </row>
    <row r="15" ht="38.8" customHeight="1">
      <c r="A15" s="44"/>
      <c r="B15" t="s" s="45">
        <v>2</v>
      </c>
      <c r="C15" s="49"/>
      <c r="D15" s="50"/>
      <c r="E15" s="51"/>
      <c r="F15" t="s" s="57">
        <v>36</v>
      </c>
      <c r="G15" s="58"/>
      <c r="H15" s="22"/>
    </row>
    <row r="16" ht="38.8" customHeight="1">
      <c r="A16" s="44"/>
      <c r="B16" t="s" s="45">
        <v>37</v>
      </c>
      <c r="C16" s="49"/>
      <c r="D16" s="50"/>
      <c r="E16" s="51"/>
      <c r="F16" t="s" s="57">
        <v>38</v>
      </c>
      <c r="G16" s="58"/>
      <c r="H16" s="22"/>
    </row>
    <row r="17" ht="38.8" customHeight="1">
      <c r="A17" s="44"/>
      <c r="B17" t="s" s="45">
        <v>39</v>
      </c>
      <c r="C17" s="49">
        <f>C3*0.35</f>
        <v>0</v>
      </c>
      <c r="D17" s="50">
        <f>C17</f>
        <v>0</v>
      </c>
      <c r="E17" s="51"/>
      <c r="F17" t="s" s="57">
        <v>40</v>
      </c>
      <c r="G17" s="58"/>
      <c r="H17" s="22"/>
    </row>
    <row r="18" ht="38.8" customHeight="1">
      <c r="A18" s="59"/>
      <c r="B18" t="s" s="60">
        <v>41</v>
      </c>
      <c r="C18" s="49"/>
      <c r="D18" s="50"/>
      <c r="E18" s="51"/>
      <c r="F18" s="61"/>
      <c r="G18" s="62"/>
      <c r="H18" s="63"/>
    </row>
    <row r="19" ht="38.8" customHeight="1">
      <c r="A19" s="59"/>
      <c r="B19" t="s" s="60">
        <v>13</v>
      </c>
      <c r="C19" s="49"/>
      <c r="D19" s="50">
        <f>H6</f>
        <v>0</v>
      </c>
      <c r="E19" s="51"/>
      <c r="F19" t="s" s="12">
        <v>42</v>
      </c>
      <c r="G19" t="s" s="13">
        <v>14</v>
      </c>
      <c r="H19" s="64">
        <f>SUM(H20:H37)</f>
        <v>0</v>
      </c>
    </row>
    <row r="20" ht="38.8" customHeight="1">
      <c r="A20" s="59"/>
      <c r="B20" t="s" s="60">
        <v>27</v>
      </c>
      <c r="C20" s="49"/>
      <c r="D20" s="50">
        <f>H11</f>
        <v>0</v>
      </c>
      <c r="E20" s="51"/>
      <c r="F20" s="74"/>
      <c r="G20" s="75"/>
      <c r="H20" s="22"/>
    </row>
    <row r="21" ht="38.8" customHeight="1">
      <c r="A21" s="59"/>
      <c r="B21" t="s" s="60">
        <v>42</v>
      </c>
      <c r="C21" s="49"/>
      <c r="D21" s="50">
        <f>SUM(D22:D30)</f>
        <v>0</v>
      </c>
      <c r="E21" s="51"/>
      <c r="F21" s="74"/>
      <c r="G21" s="75"/>
      <c r="H21" s="22"/>
    </row>
    <row r="22" ht="37.25" customHeight="1">
      <c r="A22" s="44"/>
      <c r="B22" s="66"/>
      <c r="C22" t="s" s="67">
        <v>47</v>
      </c>
      <c r="D22" s="68">
        <f>SUMIF(F2:F37,"=医療費",H2:H37)</f>
        <v>0</v>
      </c>
      <c r="E22" s="69"/>
      <c r="F22" s="74"/>
      <c r="G22" s="75"/>
      <c r="H22" s="22"/>
    </row>
    <row r="23" ht="37.25" customHeight="1">
      <c r="A23" s="44"/>
      <c r="B23" s="70"/>
      <c r="C23" t="s" s="71">
        <v>50</v>
      </c>
      <c r="D23" s="72">
        <f>SUMIF(F2:F37,"=イベント費",H2:H37)</f>
        <v>0</v>
      </c>
      <c r="E23" s="69"/>
      <c r="F23" s="74"/>
      <c r="G23" s="75"/>
      <c r="H23" s="22"/>
    </row>
    <row r="24" ht="37.25" customHeight="1">
      <c r="A24" s="44"/>
      <c r="B24" s="70"/>
      <c r="C24" t="s" s="71">
        <v>45</v>
      </c>
      <c r="D24" s="72">
        <f>SUMIF(F2:F37,"=交際費",H2:H37)</f>
        <v>0</v>
      </c>
      <c r="E24" s="69"/>
      <c r="F24" s="74"/>
      <c r="G24" s="75"/>
      <c r="H24" s="22"/>
    </row>
    <row r="25" ht="37.25" customHeight="1">
      <c r="A25" s="44"/>
      <c r="B25" s="70"/>
      <c r="C25" t="s" s="71">
        <v>53</v>
      </c>
      <c r="D25" s="72">
        <f>SUMIF(F2:F37,"=旅費",H2:H37)</f>
        <v>0</v>
      </c>
      <c r="E25" s="69"/>
      <c r="F25" s="74"/>
      <c r="G25" s="75"/>
      <c r="H25" s="22"/>
    </row>
    <row r="26" ht="37.25" customHeight="1">
      <c r="A26" s="44"/>
      <c r="B26" s="70"/>
      <c r="C26" t="s" s="71">
        <v>54</v>
      </c>
      <c r="D26" s="72">
        <f>SUMIF(F2:F37,"=衣類",H2:H37)</f>
        <v>0</v>
      </c>
      <c r="E26" s="69"/>
      <c r="F26" s="74"/>
      <c r="G26" s="75"/>
      <c r="H26" s="22"/>
    </row>
    <row r="27" ht="37.25" customHeight="1">
      <c r="A27" s="44"/>
      <c r="B27" s="70"/>
      <c r="C27" t="s" s="71">
        <v>48</v>
      </c>
      <c r="D27" s="73">
        <f>SUMIF(F2:F37,"=家電・家具",H2:H37)</f>
        <v>0</v>
      </c>
      <c r="E27" s="69"/>
      <c r="F27" s="74"/>
      <c r="G27" s="75"/>
      <c r="H27" s="22"/>
    </row>
    <row r="28" ht="37.25" customHeight="1">
      <c r="A28" s="44"/>
      <c r="B28" s="70"/>
      <c r="C28" t="s" s="71">
        <v>58</v>
      </c>
      <c r="D28" s="72">
        <f>SUMIF(F2:F37,"=保険・税・車・NHK",H2:H37)</f>
        <v>0</v>
      </c>
      <c r="E28" s="69"/>
      <c r="F28" s="74"/>
      <c r="G28" s="75"/>
      <c r="H28" s="22"/>
    </row>
    <row r="29" ht="37.25" customHeight="1">
      <c r="A29" s="44"/>
      <c r="B29" s="70"/>
      <c r="C29" t="s" s="71">
        <v>60</v>
      </c>
      <c r="D29" s="72">
        <f>SUMIF(F2:F37,"=お米",H2:H37)</f>
        <v>0</v>
      </c>
      <c r="E29" s="69"/>
      <c r="F29" s="74"/>
      <c r="G29" s="75"/>
      <c r="H29" s="22"/>
    </row>
    <row r="30" ht="37.25" customHeight="1">
      <c r="A30" s="44"/>
      <c r="B30" s="76"/>
      <c r="C30" t="s" s="77">
        <v>43</v>
      </c>
      <c r="D30" s="78">
        <f>SUMIF(F2:F37,"=その他",H2:H37)</f>
        <v>0</v>
      </c>
      <c r="E30" s="69"/>
      <c r="F30" s="74"/>
      <c r="G30" s="75"/>
      <c r="H30" s="22"/>
    </row>
    <row r="31" ht="37.25" customHeight="1">
      <c r="A31" s="44"/>
      <c r="B31" s="66"/>
      <c r="C31" t="s" s="67">
        <v>61</v>
      </c>
      <c r="D31" s="79">
        <f>H3</f>
        <v>0</v>
      </c>
      <c r="E31" s="69"/>
      <c r="F31" s="74"/>
      <c r="G31" s="75"/>
      <c r="H31" s="22"/>
    </row>
    <row r="32" ht="37.25" customHeight="1">
      <c r="A32" s="44"/>
      <c r="B32" s="70"/>
      <c r="C32" t="s" s="71">
        <v>62</v>
      </c>
      <c r="D32" s="73">
        <f>H4</f>
        <v>0</v>
      </c>
      <c r="E32" s="69"/>
      <c r="F32" s="74"/>
      <c r="G32" s="75"/>
      <c r="H32" s="80"/>
    </row>
    <row r="33" ht="37.25" customHeight="1">
      <c r="A33" s="44"/>
      <c r="B33" s="76"/>
      <c r="C33" t="s" s="77">
        <v>63</v>
      </c>
      <c r="D33" s="81">
        <f>H5</f>
        <v>0</v>
      </c>
      <c r="E33" s="69"/>
      <c r="F33" s="74"/>
      <c r="G33" s="75"/>
      <c r="H33" s="80"/>
    </row>
    <row r="34" ht="37.25" customHeight="1">
      <c r="A34" s="44"/>
      <c r="B34" s="66"/>
      <c r="C34" t="s" s="67">
        <v>64</v>
      </c>
      <c r="D34" s="79">
        <f>H8</f>
        <v>0</v>
      </c>
      <c r="E34" s="69"/>
      <c r="F34" s="74"/>
      <c r="G34" s="75"/>
      <c r="H34" s="80"/>
    </row>
    <row r="35" ht="37.25" customHeight="1">
      <c r="A35" s="44"/>
      <c r="B35" s="70"/>
      <c r="C35" t="s" s="71">
        <v>65</v>
      </c>
      <c r="D35" s="73">
        <f>H9</f>
        <v>0</v>
      </c>
      <c r="E35" s="69"/>
      <c r="F35" s="74"/>
      <c r="G35" s="75"/>
      <c r="H35" s="80"/>
    </row>
    <row r="36" ht="37.25" customHeight="1">
      <c r="A36" s="44"/>
      <c r="B36" s="70"/>
      <c r="C36" t="s" s="71">
        <v>66</v>
      </c>
      <c r="D36" s="73">
        <f>H10</f>
        <v>0</v>
      </c>
      <c r="E36" s="69"/>
      <c r="F36" s="74"/>
      <c r="G36" s="75"/>
      <c r="H36" s="80"/>
    </row>
    <row r="37" ht="37.25" customHeight="1">
      <c r="A37" s="82"/>
      <c r="B37" s="76"/>
      <c r="C37" t="s" s="77">
        <v>67</v>
      </c>
      <c r="D37" s="78">
        <f>H10</f>
        <v>0</v>
      </c>
      <c r="E37" s="69"/>
      <c r="F37" s="83"/>
      <c r="G37" s="84"/>
      <c r="H37" s="85"/>
    </row>
  </sheetData>
  <mergeCells count="10">
    <mergeCell ref="A2:A5"/>
    <mergeCell ref="D2:D5"/>
    <mergeCell ref="D8:D9"/>
    <mergeCell ref="A8:A9"/>
    <mergeCell ref="E2:E5"/>
    <mergeCell ref="E8:E9"/>
    <mergeCell ref="A6:A7"/>
    <mergeCell ref="C6:C7"/>
    <mergeCell ref="B6:B7"/>
    <mergeCell ref="D6:D7"/>
  </mergeCells>
  <dataValidations count="1">
    <dataValidation type="list" allowBlank="1" showInputMessage="1" showErrorMessage="1" sqref="F20:F37">
      <formula1>",医療費,イベント費,交際費,旅費,衣類,家電・家具,保険・税・車・NHK,お米,その他"</formula1>
    </dataValidation>
  </dataValidation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&amp;C&amp;"ヒラギノ角ゴ ProN W3,Regular"&amp;12&amp;K000000&amp;P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